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1001 Justicia Gratuita\2020\"/>
    </mc:Choice>
  </mc:AlternateContent>
  <xr:revisionPtr revIDLastSave="0" documentId="13_ncr:1_{1FF9E959-E8F2-4F19-BB6C-1007DD5422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roduccion" sheetId="11" r:id="rId1"/>
    <sheet name="Andalucía" sheetId="2" r:id="rId2"/>
    <sheet name="Aragón" sheetId="7" r:id="rId3"/>
    <sheet name="Asturias" sheetId="3" r:id="rId4"/>
    <sheet name="Canarias" sheetId="12" r:id="rId5"/>
    <sheet name="Cantabria" sheetId="4" r:id="rId6"/>
    <sheet name="Cataluña" sheetId="8" r:id="rId7"/>
    <sheet name="C. Valenciana" sheetId="17" r:id="rId8"/>
    <sheet name="Galicia" sheetId="10" r:id="rId9"/>
    <sheet name="Madrid" sheetId="6" r:id="rId10"/>
    <sheet name="Navarra" sheetId="9" r:id="rId11"/>
    <sheet name="Pais Vasco" sheetId="5" r:id="rId12"/>
    <sheet name="Rioja" sheetId="18" r:id="rId13"/>
    <sheet name="Ministerio" sheetId="1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0" i="19" l="1"/>
  <c r="K30" i="19"/>
  <c r="E30" i="19"/>
  <c r="C30" i="19"/>
  <c r="P29" i="19"/>
  <c r="O27" i="19"/>
  <c r="O30" i="19" s="1"/>
  <c r="N27" i="19"/>
  <c r="N30" i="19" s="1"/>
  <c r="M27" i="19"/>
  <c r="L27" i="19"/>
  <c r="L30" i="19" s="1"/>
  <c r="K27" i="19"/>
  <c r="J27" i="19"/>
  <c r="J30" i="19" s="1"/>
  <c r="I27" i="19"/>
  <c r="I30" i="19" s="1"/>
  <c r="H27" i="19"/>
  <c r="H30" i="19" s="1"/>
  <c r="G27" i="19"/>
  <c r="G30" i="19" s="1"/>
  <c r="F27" i="19"/>
  <c r="F30" i="19" s="1"/>
  <c r="E27" i="19"/>
  <c r="D27" i="19"/>
  <c r="P27" i="19" s="1"/>
  <c r="P26" i="19"/>
  <c r="P25" i="19"/>
  <c r="G15" i="19"/>
  <c r="Q12" i="19"/>
  <c r="P11" i="19"/>
  <c r="P13" i="19" s="1"/>
  <c r="O11" i="19"/>
  <c r="O13" i="19" s="1"/>
  <c r="N11" i="19"/>
  <c r="N13" i="19" s="1"/>
  <c r="M11" i="19"/>
  <c r="M13" i="19" s="1"/>
  <c r="L11" i="19"/>
  <c r="L13" i="19" s="1"/>
  <c r="K11" i="19"/>
  <c r="K13" i="19" s="1"/>
  <c r="J11" i="19"/>
  <c r="J13" i="19" s="1"/>
  <c r="I11" i="19"/>
  <c r="I13" i="19" s="1"/>
  <c r="H11" i="19"/>
  <c r="H13" i="19" s="1"/>
  <c r="G11" i="19"/>
  <c r="G13" i="19" s="1"/>
  <c r="F11" i="19"/>
  <c r="F13" i="19" s="1"/>
  <c r="E11" i="19"/>
  <c r="E13" i="19" s="1"/>
  <c r="D11" i="19"/>
  <c r="D13" i="19" s="1"/>
  <c r="C11" i="19"/>
  <c r="C13" i="19" s="1"/>
  <c r="B11" i="19"/>
  <c r="B13" i="19" s="1"/>
  <c r="Q10" i="19"/>
  <c r="Q9" i="19"/>
  <c r="Q8" i="19"/>
  <c r="Q7" i="19"/>
  <c r="D30" i="19" l="1"/>
  <c r="P30" i="19" s="1"/>
  <c r="C33" i="19" s="1"/>
  <c r="G16" i="19"/>
  <c r="Q11" i="19"/>
  <c r="Q13" i="19" s="1"/>
  <c r="B16" i="19" s="1"/>
  <c r="E16" i="19" s="1"/>
  <c r="C17" i="6" l="1"/>
  <c r="D17" i="6" s="1"/>
  <c r="B17" i="6"/>
  <c r="B10" i="6"/>
  <c r="C10" i="6"/>
  <c r="D8" i="6"/>
  <c r="D9" i="6"/>
  <c r="D15" i="6"/>
  <c r="D16" i="6"/>
  <c r="D10" i="6" l="1"/>
  <c r="C222" i="2"/>
  <c r="C217" i="2"/>
  <c r="C211" i="2"/>
  <c r="D194" i="2"/>
  <c r="C194" i="2"/>
  <c r="E194" i="2" s="1"/>
  <c r="E193" i="2"/>
  <c r="E192" i="2"/>
  <c r="E191" i="2"/>
  <c r="E190" i="2"/>
  <c r="E189" i="2"/>
  <c r="E188" i="2"/>
  <c r="E187" i="2"/>
  <c r="E186" i="2"/>
  <c r="E185" i="2"/>
  <c r="E184" i="2"/>
  <c r="C178" i="2"/>
  <c r="C161" i="2"/>
  <c r="C142" i="2"/>
  <c r="D124" i="2"/>
  <c r="C124" i="2"/>
  <c r="E124" i="2" s="1"/>
  <c r="E123" i="2"/>
  <c r="E122" i="2"/>
  <c r="E121" i="2"/>
  <c r="E120" i="2"/>
  <c r="E119" i="2"/>
  <c r="E118" i="2"/>
  <c r="E117" i="2"/>
  <c r="E116" i="2"/>
  <c r="E115" i="2"/>
  <c r="E114" i="2"/>
  <c r="E113" i="2"/>
  <c r="C107" i="2"/>
  <c r="I90" i="2"/>
  <c r="H90" i="2"/>
  <c r="G90" i="2"/>
  <c r="F90" i="2"/>
  <c r="E90" i="2"/>
  <c r="D90" i="2"/>
  <c r="C90" i="2"/>
  <c r="J89" i="2"/>
  <c r="J88" i="2"/>
  <c r="J87" i="2"/>
  <c r="J86" i="2"/>
  <c r="J85" i="2"/>
  <c r="J84" i="2"/>
  <c r="J83" i="2"/>
  <c r="J82" i="2"/>
  <c r="J81" i="2"/>
  <c r="J80" i="2"/>
  <c r="J79" i="2"/>
  <c r="D73" i="2"/>
  <c r="C73" i="2"/>
  <c r="E73" i="2" s="1"/>
  <c r="E72" i="2"/>
  <c r="E71" i="2"/>
  <c r="E70" i="2"/>
  <c r="E69" i="2"/>
  <c r="E68" i="2"/>
  <c r="E67" i="2"/>
  <c r="E66" i="2"/>
  <c r="E65" i="2"/>
  <c r="E64" i="2"/>
  <c r="E63" i="2"/>
  <c r="E62" i="2"/>
  <c r="C56" i="2"/>
  <c r="C39" i="2"/>
  <c r="C22" i="2"/>
  <c r="B49" i="5"/>
  <c r="J90" i="2" l="1"/>
  <c r="B20" i="9"/>
  <c r="D17" i="9"/>
  <c r="D18" i="9"/>
  <c r="D19" i="9"/>
  <c r="B11" i="9"/>
  <c r="D27" i="9"/>
  <c r="D28" i="9"/>
  <c r="D29" i="9"/>
  <c r="D26" i="9"/>
  <c r="C30" i="9"/>
  <c r="B30" i="9"/>
  <c r="C20" i="9"/>
  <c r="B38" i="9"/>
  <c r="D30" i="9" l="1"/>
  <c r="D12" i="10"/>
  <c r="D13" i="10"/>
  <c r="D14" i="10"/>
  <c r="D15" i="10"/>
  <c r="D16" i="10"/>
  <c r="D17" i="10"/>
  <c r="D11" i="10"/>
  <c r="D27" i="10" l="1"/>
  <c r="D28" i="10"/>
  <c r="D29" i="10"/>
  <c r="D30" i="10"/>
  <c r="D31" i="10"/>
  <c r="D26" i="10"/>
  <c r="C32" i="10"/>
  <c r="C18" i="10"/>
  <c r="D18" i="10" s="1"/>
  <c r="B32" i="10"/>
  <c r="D32" i="10" l="1"/>
  <c r="D28" i="18"/>
  <c r="D17" i="18"/>
  <c r="D11" i="18"/>
  <c r="B51" i="17" l="1"/>
  <c r="C44" i="17"/>
  <c r="B44" i="17"/>
  <c r="D43" i="17"/>
  <c r="B33" i="17"/>
  <c r="G12" i="17" l="1"/>
  <c r="G13" i="17"/>
  <c r="G14" i="17"/>
  <c r="G15" i="17"/>
  <c r="G16" i="17"/>
  <c r="G17" i="17"/>
  <c r="G18" i="17"/>
  <c r="F19" i="17"/>
  <c r="E19" i="17"/>
  <c r="C19" i="17"/>
  <c r="B19" i="17"/>
  <c r="D12" i="17"/>
  <c r="D13" i="17"/>
  <c r="D14" i="17"/>
  <c r="D15" i="17"/>
  <c r="D16" i="17"/>
  <c r="D17" i="17"/>
  <c r="D18" i="17"/>
  <c r="D44" i="17"/>
  <c r="D42" i="17"/>
  <c r="D41" i="17"/>
  <c r="D40" i="17"/>
  <c r="G11" i="17"/>
  <c r="D11" i="17"/>
  <c r="G19" i="17" l="1"/>
  <c r="D19" i="17"/>
  <c r="B11" i="5"/>
  <c r="E42" i="5"/>
  <c r="C42" i="5"/>
  <c r="B42" i="5"/>
  <c r="B34" i="5"/>
  <c r="E25" i="5"/>
  <c r="C25" i="5"/>
  <c r="B25" i="5"/>
  <c r="E18" i="5"/>
  <c r="C18" i="5"/>
  <c r="B18" i="5"/>
  <c r="D40" i="5" l="1"/>
  <c r="D41" i="5"/>
  <c r="D42" i="5"/>
  <c r="D39" i="5"/>
  <c r="D23" i="5"/>
  <c r="D24" i="5"/>
  <c r="D25" i="5"/>
  <c r="D22" i="5"/>
  <c r="D16" i="5"/>
  <c r="D17" i="5"/>
  <c r="D18" i="5"/>
  <c r="D15" i="5"/>
  <c r="D42" i="9" l="1"/>
  <c r="D20" i="9"/>
  <c r="D16" i="9"/>
  <c r="D30" i="6"/>
  <c r="D70" i="8" l="1"/>
  <c r="D71" i="8"/>
  <c r="D72" i="8"/>
  <c r="D73" i="8"/>
  <c r="D74" i="8"/>
  <c r="D75" i="8"/>
  <c r="D76" i="8"/>
  <c r="D77" i="8"/>
  <c r="D78" i="8"/>
  <c r="D6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29" i="8"/>
  <c r="O30" i="8"/>
  <c r="O31" i="8"/>
  <c r="O32" i="8"/>
  <c r="O33" i="8"/>
  <c r="O34" i="8"/>
  <c r="O35" i="8"/>
  <c r="O36" i="8"/>
  <c r="O37" i="8"/>
  <c r="O39" i="8"/>
  <c r="O40" i="8"/>
  <c r="O41" i="8"/>
  <c r="O42" i="8"/>
  <c r="O43" i="8"/>
  <c r="O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29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7" i="8"/>
  <c r="D28" i="4" l="1"/>
  <c r="D17" i="4"/>
  <c r="D11" i="4"/>
  <c r="B48" i="3" l="1"/>
  <c r="E40" i="3"/>
  <c r="C40" i="3"/>
  <c r="B40" i="3"/>
  <c r="D39" i="3"/>
  <c r="D38" i="3"/>
  <c r="B31" i="3"/>
  <c r="E23" i="3"/>
  <c r="D22" i="3"/>
  <c r="D21" i="3"/>
  <c r="C23" i="3"/>
  <c r="B23" i="3"/>
  <c r="E16" i="3"/>
  <c r="D15" i="3"/>
  <c r="D14" i="3"/>
  <c r="C16" i="3"/>
  <c r="B16" i="3"/>
  <c r="B9" i="3"/>
  <c r="D40" i="3" l="1"/>
  <c r="D16" i="3"/>
  <c r="D23" i="3"/>
  <c r="C42" i="7"/>
  <c r="D42" i="7" s="1"/>
  <c r="D40" i="7"/>
  <c r="D41" i="7"/>
  <c r="B34" i="7"/>
  <c r="D23" i="7"/>
  <c r="D24" i="7"/>
  <c r="D22" i="7"/>
  <c r="C25" i="7"/>
  <c r="D25" i="7" s="1"/>
  <c r="D16" i="7"/>
  <c r="D17" i="7"/>
  <c r="D15" i="7"/>
  <c r="C18" i="7"/>
  <c r="B18" i="7"/>
  <c r="B10" i="7"/>
  <c r="D18" i="7" l="1"/>
</calcChain>
</file>

<file path=xl/sharedStrings.xml><?xml version="1.0" encoding="utf-8"?>
<sst xmlns="http://schemas.openxmlformats.org/spreadsheetml/2006/main" count="823" uniqueCount="240">
  <si>
    <t>Nº total prestaciones de asistencia letrada realizadas</t>
  </si>
  <si>
    <t>Importe destinado a atender los gastos de infraestructura y funcionamiento operativo de los servicios de de asitencia juridica gratuita</t>
  </si>
  <si>
    <t>Zaragoza</t>
  </si>
  <si>
    <t>Huesca</t>
  </si>
  <si>
    <t>Teruel</t>
  </si>
  <si>
    <t>ANTEQUERA</t>
  </si>
  <si>
    <t>GRANADA</t>
  </si>
  <si>
    <t>HUELVA</t>
  </si>
  <si>
    <t>LUCENA</t>
  </si>
  <si>
    <t>SEVILLA</t>
  </si>
  <si>
    <t>TOTAL</t>
  </si>
  <si>
    <t>nº servicios</t>
  </si>
  <si>
    <t>Cantidad</t>
  </si>
  <si>
    <t>Resto prestaciones</t>
  </si>
  <si>
    <t>nº letrados</t>
  </si>
  <si>
    <t>nº servicios guardia</t>
  </si>
  <si>
    <t>Abogados</t>
  </si>
  <si>
    <t>Procuradores</t>
  </si>
  <si>
    <t>nº procuradores</t>
  </si>
  <si>
    <t>OVIEDO</t>
  </si>
  <si>
    <t>GIJÓN</t>
  </si>
  <si>
    <t>Asturias</t>
  </si>
  <si>
    <t>Cantabria</t>
  </si>
  <si>
    <t>Madrid</t>
  </si>
  <si>
    <t>C. Madrid</t>
  </si>
  <si>
    <t>BCN</t>
  </si>
  <si>
    <t>GIRONA</t>
  </si>
  <si>
    <t>LLEIDA</t>
  </si>
  <si>
    <t>MANRESA</t>
  </si>
  <si>
    <t>MATARÓ</t>
  </si>
  <si>
    <t>REUS</t>
  </si>
  <si>
    <t>TARRAGONA</t>
  </si>
  <si>
    <t>TERRASSA</t>
  </si>
  <si>
    <t>TORTOSA</t>
  </si>
  <si>
    <t>FIGUERES</t>
  </si>
  <si>
    <t xml:space="preserve">GRANOLLERS </t>
  </si>
  <si>
    <t>SABADELL</t>
  </si>
  <si>
    <t>SANT FELIU LL.</t>
  </si>
  <si>
    <t>VIC</t>
  </si>
  <si>
    <t>PENAL</t>
  </si>
  <si>
    <t>CIVIL Y MATRIMONIAL</t>
  </si>
  <si>
    <t>ADMINISTRATIVO</t>
  </si>
  <si>
    <t>SOCIAL</t>
  </si>
  <si>
    <t>Nº servicios</t>
  </si>
  <si>
    <t>Importe por prestación</t>
  </si>
  <si>
    <t>Importe servicios guardia</t>
  </si>
  <si>
    <t>Importe asistencias fuera guardia</t>
  </si>
  <si>
    <t>Nº asistencias fuera guardia</t>
  </si>
  <si>
    <t>Pamplona</t>
  </si>
  <si>
    <t>Tudela</t>
  </si>
  <si>
    <t>Tafalla</t>
  </si>
  <si>
    <t>Navarra</t>
  </si>
  <si>
    <t>Civil</t>
  </si>
  <si>
    <t>Social</t>
  </si>
  <si>
    <t>Penal</t>
  </si>
  <si>
    <t>Total</t>
  </si>
  <si>
    <t>CORUÑA</t>
  </si>
  <si>
    <t>LUGO</t>
  </si>
  <si>
    <t>OURENSE</t>
  </si>
  <si>
    <t>PONTEVEDRA</t>
  </si>
  <si>
    <t>SANTIAGO</t>
  </si>
  <si>
    <t>VIGO</t>
  </si>
  <si>
    <t>A Coruña</t>
  </si>
  <si>
    <t>Lugo</t>
  </si>
  <si>
    <t>Ourense</t>
  </si>
  <si>
    <t>Pontevedra</t>
  </si>
  <si>
    <t>Santiago</t>
  </si>
  <si>
    <t>Ferrol</t>
  </si>
  <si>
    <t>Vigo</t>
  </si>
  <si>
    <t xml:space="preserve">Total </t>
  </si>
  <si>
    <t>Importe</t>
  </si>
  <si>
    <t>ASTURIAS</t>
  </si>
  <si>
    <t>NAVARRA</t>
  </si>
  <si>
    <t>MADRID</t>
  </si>
  <si>
    <t>CANTABRIA</t>
  </si>
  <si>
    <t>CATALUÑA</t>
  </si>
  <si>
    <t>GALICIA</t>
  </si>
  <si>
    <t>Justicia Gratuita</t>
  </si>
  <si>
    <t xml:space="preserve">Año: </t>
  </si>
  <si>
    <t>Justificaciones</t>
  </si>
  <si>
    <t>Aragón</t>
  </si>
  <si>
    <t>País Vasco</t>
  </si>
  <si>
    <t>Cataluña</t>
  </si>
  <si>
    <t>Galicia</t>
  </si>
  <si>
    <t>1)</t>
  </si>
  <si>
    <t>Distribución por colegios</t>
  </si>
  <si>
    <t>Colegio Abogados Las Palmas</t>
  </si>
  <si>
    <t>Colegio Abogados Santa Cruz de Tenerife</t>
  </si>
  <si>
    <t>Colegio Abogados Lanzarote</t>
  </si>
  <si>
    <t>Colegio Abogados Santa Cruz de La Palma</t>
  </si>
  <si>
    <t>2)</t>
  </si>
  <si>
    <t>Nº total servicios de guardia realizados</t>
  </si>
  <si>
    <t>3)</t>
  </si>
  <si>
    <t>Cantidad distribuida para indemnizar las prestaciones de asistencia letrada en el servicio de guardia</t>
  </si>
  <si>
    <t>4)</t>
  </si>
  <si>
    <t>Nº de profesionales que han intervenido en la prestación del servicio</t>
  </si>
  <si>
    <t>5)</t>
  </si>
  <si>
    <t>Nº total de prestaciones de asistencia jurídica gratuita, excluidas las de los servicios de guardia</t>
  </si>
  <si>
    <t>Distribución por jurisdicción</t>
  </si>
  <si>
    <t>Colegio de Abogados</t>
  </si>
  <si>
    <t>Militar</t>
  </si>
  <si>
    <t>Las Palmas</t>
  </si>
  <si>
    <t>Santa Cruz de Tenerife</t>
  </si>
  <si>
    <t>Lanzarote</t>
  </si>
  <si>
    <t>Santa Cruz de La Palma</t>
  </si>
  <si>
    <t>6)</t>
  </si>
  <si>
    <t>Cantidad distribuida para indemnizar las prestaciones de asistencia juridica gratuita, excluidas las de los servicios de guardia</t>
  </si>
  <si>
    <t>7)</t>
  </si>
  <si>
    <t>8)</t>
  </si>
  <si>
    <t>Consejo General de los Colegios de Procuradores</t>
  </si>
  <si>
    <t>a)</t>
  </si>
  <si>
    <t>Nº total de prestaciones de asistencia juridica gratuita, excluidas las de los servicios de guardia</t>
  </si>
  <si>
    <t>Colegio Procuradores Las Palmas</t>
  </si>
  <si>
    <t>Colegio Procuradores Santa Cruz de Tenerife</t>
  </si>
  <si>
    <t>b)</t>
  </si>
  <si>
    <t>Cantidad distribuida para indemnizar las prestaciones de asistencia jurídica gratuita, excluidas las de los servicios de guardia</t>
  </si>
  <si>
    <t>c)</t>
  </si>
  <si>
    <t>d)</t>
  </si>
  <si>
    <t>CANARIAS</t>
  </si>
  <si>
    <t>Canarias</t>
  </si>
  <si>
    <t>(*son más actuaciones, pero no están cargadas en la aplicación informatica)</t>
  </si>
  <si>
    <t>Pamplona-Aoiz</t>
  </si>
  <si>
    <t>Estella</t>
  </si>
  <si>
    <t>Andalucía</t>
  </si>
  <si>
    <t>ARAGÓN</t>
  </si>
  <si>
    <t>Importe por prestacion en guardia</t>
  </si>
  <si>
    <t>Importe por prestacion fuera guardia</t>
  </si>
  <si>
    <t>Importe destinado a atender los gastos de infraestructura y funcionamiento operativo de los servicios de de asitencia jurídica gratuita</t>
  </si>
  <si>
    <t>Consejo General de la Abogacía</t>
  </si>
  <si>
    <t>Importe por prestacion</t>
  </si>
  <si>
    <t>Importe por prestación en guardia</t>
  </si>
  <si>
    <t>Importe por prestación fuera guardia</t>
  </si>
  <si>
    <t>Nº servicios guardia</t>
  </si>
  <si>
    <t>Nº procuradores</t>
  </si>
  <si>
    <t>Nº letrados</t>
  </si>
  <si>
    <t>Alcalá de Henares</t>
  </si>
  <si>
    <t>PAÍS VASCO</t>
  </si>
  <si>
    <t>Álava</t>
  </si>
  <si>
    <t>Informacion derivada de las declaraciones anuales de los Consejos Generales de la abogacia y de los procuradores</t>
  </si>
  <si>
    <t>Colegio</t>
  </si>
  <si>
    <t>ALMERÍA</t>
  </si>
  <si>
    <t>CÁDIZ</t>
  </si>
  <si>
    <t>CÓRDOBA</t>
  </si>
  <si>
    <t>JAÉN</t>
  </si>
  <si>
    <t>MÁLAGA</t>
  </si>
  <si>
    <t>Importe asistencias fuera guardia*</t>
  </si>
  <si>
    <t>*resultados del cuarto trimestre provisionales.</t>
  </si>
  <si>
    <t>Importe destinado a atender los gastos de infraestructura y funcionamiento operativo de los servicios de asistencia juridica gratuita*</t>
  </si>
  <si>
    <t>Importe destinado a atender los gastos de infraestructura y funcionamiento operativo de los servicios de de asistencia jurídica gratuita</t>
  </si>
  <si>
    <t xml:space="preserve"> Bizkaia</t>
  </si>
  <si>
    <t>Gipuzkoa</t>
  </si>
  <si>
    <t>JEREZ DE LA FRONTERA</t>
  </si>
  <si>
    <t>MUJERES</t>
  </si>
  <si>
    <t>HOMBRES</t>
  </si>
  <si>
    <t>Contencioso - Administrativa</t>
  </si>
  <si>
    <t>Desconocida</t>
  </si>
  <si>
    <t>VIA ADMINISTRATIVA</t>
  </si>
  <si>
    <t>Total prestaciones Turno Oficio</t>
  </si>
  <si>
    <t>C. Valenciana</t>
  </si>
  <si>
    <t>Alcoy</t>
  </si>
  <si>
    <t>Alicante</t>
  </si>
  <si>
    <t>Alzira</t>
  </si>
  <si>
    <t>Castellon</t>
  </si>
  <si>
    <t>Elche</t>
  </si>
  <si>
    <t>Orihuela</t>
  </si>
  <si>
    <t>Sueca</t>
  </si>
  <si>
    <t>Valencia</t>
  </si>
  <si>
    <t>C. VALENCIANA</t>
  </si>
  <si>
    <t>Nº total de prestaciones , excluidas las de los servicios de guardia</t>
  </si>
  <si>
    <t>Rioja</t>
  </si>
  <si>
    <t>La Rioja</t>
  </si>
  <si>
    <t>LA RIOJA</t>
  </si>
  <si>
    <t>Prestaciones de asistencia juridica gratuita, excluidas las de los servicios de guardia</t>
  </si>
  <si>
    <t>Consejo General de la Abogacia</t>
  </si>
  <si>
    <t>Distribucion por colegios</t>
  </si>
  <si>
    <t>COLEGIO</t>
  </si>
  <si>
    <t>Nº TOTAL DE ASISTENCIAS PAGADAS 2020</t>
  </si>
  <si>
    <t>GUARDIAS CONSUMIDAS Y PAGADAS 2020</t>
  </si>
  <si>
    <t>TOTAL PAGADO TURNO DE GUARDIA 2020</t>
  </si>
  <si>
    <t>Nº PROFESIONALES TURNO DE GUARDIA 2020</t>
  </si>
  <si>
    <t>TOTAL PROFESIONALES</t>
  </si>
  <si>
    <t>Distribucion por colegios y jurisdicción</t>
  </si>
  <si>
    <t>TOTAL PAGADO 2020 TURNO OFICIO ABOGADOS</t>
  </si>
  <si>
    <t>Nº PROFESIONALES TURNO OFICIO 2020</t>
  </si>
  <si>
    <t>Cantidad distribuida a cada colegio por el Consejo General para atender los gastos de organización, infraestructura, y funcionamiento de los servicios</t>
  </si>
  <si>
    <t>TOTAL PAGADO 2020 GASTOS FUNCIONAMIENTO ABOGADOS</t>
  </si>
  <si>
    <t>Nº TOTAL PRESTACIONES TURNO OFICIO 2020 PROCURADORES</t>
  </si>
  <si>
    <t>TOTAL PAGADO 2020 TURNO OFICIO PROCURADORES</t>
  </si>
  <si>
    <t>TOTAL PAGADO 2020 GASTOS FUNCIONAMIENTO PROCURADORES</t>
  </si>
  <si>
    <t>Datos necesarios para cuestionario CEPEJ</t>
  </si>
  <si>
    <t>Número de casos presentados a un tribunal en los que se ha concedido ayuda legal</t>
  </si>
  <si>
    <t>Penales</t>
  </si>
  <si>
    <t>No penales</t>
  </si>
  <si>
    <t>Número de casos  no litigiosos o que no se llevan ante un tribunal en los que se ha concedido ayuda legal</t>
  </si>
  <si>
    <t>11352</t>
  </si>
  <si>
    <t>1844</t>
  </si>
  <si>
    <t>868</t>
  </si>
  <si>
    <t>955(*)</t>
  </si>
  <si>
    <t>C-A</t>
  </si>
  <si>
    <t xml:space="preserve">Recursos </t>
  </si>
  <si>
    <t>Normas generales</t>
  </si>
  <si>
    <t>GASTOS INFRAESTRUCTURA CONSEJO DE COLEGIOS DE PROCURADORES DE CATALUNYA</t>
  </si>
  <si>
    <t>Castellón</t>
  </si>
  <si>
    <t>ND</t>
  </si>
  <si>
    <t>Gastos infraestructura Consejo de Colegios de Abogados de Cataluña</t>
  </si>
  <si>
    <t>Gastos infraestructura Colegios (incluye SOJ)</t>
  </si>
  <si>
    <t>Gastos infraestructura Consell (incluye SOJ)</t>
  </si>
  <si>
    <t>Ministerio</t>
  </si>
  <si>
    <t>PRESUPUESTO 2020 AJG: CERTIFICACIONES  DEL CGAE</t>
  </si>
  <si>
    <t>CONCEPTO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</si>
  <si>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</si>
  <si>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</si>
  <si>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</si>
  <si>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</si>
  <si>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</si>
  <si>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</si>
  <si>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</si>
  <si>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</si>
  <si>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</si>
  <si>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</si>
  <si>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</si>
  <si>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</si>
  <si>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Subtotal</t>
  </si>
  <si>
    <t>VIOLENCIA GÉNERO</t>
  </si>
  <si>
    <t>GUARDIAS Y A.L.D.</t>
  </si>
  <si>
    <t>TURNO DE OFICIO</t>
  </si>
  <si>
    <t>GASTOS DE INFRAESTRUCTURA</t>
  </si>
  <si>
    <t>SUBTOTAL</t>
  </si>
  <si>
    <t>Modificaciones</t>
  </si>
  <si>
    <t>PRESUPUESTO 2020</t>
  </si>
  <si>
    <t>GENERAL</t>
  </si>
  <si>
    <t>ESPECÍFICA (VG)</t>
  </si>
  <si>
    <t>CRÉDITO DISPONIBLE</t>
  </si>
  <si>
    <t>CR. DISP. GRAL.</t>
  </si>
  <si>
    <t>CR. DISP. (VG)</t>
  </si>
  <si>
    <t>ASISTENCIA JURÍDICA GRATUITA</t>
  </si>
  <si>
    <t>PROCURADORES - 2020</t>
  </si>
  <si>
    <t>TURNOS</t>
  </si>
  <si>
    <t>GASTOS INFRAESTRUCTURA</t>
  </si>
  <si>
    <t>Regularización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</si>
</sst>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C0A]General"/>
    <numFmt numFmtId="166" formatCode="[$-C0A]#,##0.00"/>
    <numFmt numFmtId="167" formatCode="#,##0.0"/>
    <numFmt numFmtId="168" formatCode="[$-C0A]#,##0.0"/>
    <numFmt numFmtId="169" formatCode="[$-C0A]#,##0"/>
    <numFmt numFmtId="170" formatCode="_-* #,##0.00\ _P_t_s_-;\-* #,##0.00\ _P_t_s_-;_-* &quot;-&quot;??\ _P_t_s_-;_-@_-"/>
    <numFmt numFmtId="171" formatCode="_-* #,##0.00\ [$€]_-;\-* #,##0.00\ [$€]_-;_-* &quot;-&quot;??\ [$€]_-;_-@_-"/>
    <numFmt numFmtId="172" formatCode="#,##0.00&quot; &quot;[$€-C0A];[Red]&quot;-&quot;#,##0.00&quot; &quot;[$€-C0A]"/>
    <numFmt numFmtId="173" formatCode="#,##0\ &quot;€&quot;"/>
    <numFmt numFmtId="174" formatCode="_-* #,##0.00000\ &quot;€&quot;_-;\-* #,##0.00000\ &quot;€&quot;_-;_-* &quot;-&quot;??\ &quot;€&quot;_-;_-@_-"/>
    <numFmt numFmtId="175" formatCode="#,##0.00\ &quot;€&quot;"/>
  </numFmts>
  <fonts count="49">
    <font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sz val="11"/>
      <color rgb="FF000000"/>
      <name val="Calibri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0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0"/>
      <name val="Verdana"/>
      <family val="2"/>
    </font>
    <font>
      <sz val="11"/>
      <color rgb="FF000000"/>
      <name val="Calibri1"/>
    </font>
    <font>
      <b/>
      <sz val="11"/>
      <color rgb="FF000000"/>
      <name val="Calibri1"/>
    </font>
    <font>
      <i/>
      <sz val="11"/>
      <color rgb="FF000000"/>
      <name val="Calibri1"/>
    </font>
    <font>
      <sz val="11"/>
      <color rgb="FF0000FF"/>
      <name val="Calibri1"/>
    </font>
    <font>
      <i/>
      <sz val="11"/>
      <color rgb="FF000000"/>
      <name val="Calibri"/>
      <family val="2"/>
    </font>
    <font>
      <sz val="11"/>
      <color rgb="FFFF0000"/>
      <name val="Calibri1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Verdana"/>
      <family val="2"/>
    </font>
    <font>
      <b/>
      <sz val="9"/>
      <color rgb="FF000000"/>
      <name val="Verdana1"/>
    </font>
    <font>
      <sz val="10"/>
      <color rgb="FF000000"/>
      <name val="Verdana1"/>
    </font>
    <font>
      <b/>
      <sz val="10"/>
      <color rgb="FF000000"/>
      <name val="Verdana1"/>
    </font>
    <font>
      <sz val="10"/>
      <color rgb="FF000000"/>
      <name val="NewsGotT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NewsGotT1"/>
    </font>
    <font>
      <sz val="12"/>
      <color rgb="FF000000"/>
      <name val="Verdana"/>
      <family val="2"/>
    </font>
    <font>
      <sz val="11"/>
      <color indexed="8"/>
      <name val="Calibri"/>
      <family val="2"/>
    </font>
    <font>
      <sz val="11"/>
      <color rgb="FF000000"/>
      <name val="Verdana"/>
      <family val="2"/>
      <charset val="1"/>
    </font>
    <font>
      <sz val="11"/>
      <color rgb="FFFF0000"/>
      <name val="Verdan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165" fontId="2" fillId="0" borderId="0" applyBorder="0" applyProtection="0"/>
    <xf numFmtId="0" fontId="13" fillId="0" borderId="0" applyNumberForma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171" fontId="23" fillId="0" borderId="0" applyFont="0" applyFill="0" applyBorder="0" applyAlignment="0" applyProtection="0"/>
    <xf numFmtId="170" fontId="23" fillId="0" borderId="0" applyFont="0" applyFill="0" applyBorder="0" applyAlignment="0" applyProtection="0"/>
    <xf numFmtId="0" fontId="23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33" fillId="0" borderId="0"/>
    <xf numFmtId="44" fontId="22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165" fontId="3" fillId="0" borderId="0" xfId="1" applyFont="1" applyFill="1" applyAlignment="1">
      <alignment horizontal="center"/>
    </xf>
    <xf numFmtId="165" fontId="4" fillId="0" borderId="0" xfId="1" applyFont="1" applyFill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68" fontId="6" fillId="0" borderId="0" xfId="1" applyNumberFormat="1" applyFont="1" applyFill="1" applyAlignment="1">
      <alignment horizontal="right"/>
    </xf>
    <xf numFmtId="168" fontId="5" fillId="0" borderId="0" xfId="0" applyNumberFormat="1" applyFont="1"/>
    <xf numFmtId="3" fontId="1" fillId="0" borderId="0" xfId="0" applyNumberFormat="1" applyFont="1" applyAlignment="1">
      <alignment horizontal="center"/>
    </xf>
    <xf numFmtId="169" fontId="6" fillId="0" borderId="1" xfId="1" applyNumberFormat="1" applyFont="1" applyFill="1" applyBorder="1" applyAlignment="1">
      <alignment horizontal="right" vertical="center"/>
    </xf>
    <xf numFmtId="166" fontId="7" fillId="0" borderId="0" xfId="1" applyNumberFormat="1" applyFont="1" applyFill="1" applyAlignment="1"/>
    <xf numFmtId="169" fontId="7" fillId="0" borderId="0" xfId="1" applyNumberFormat="1" applyFont="1" applyFill="1" applyAlignment="1"/>
    <xf numFmtId="0" fontId="8" fillId="0" borderId="0" xfId="0" applyFont="1" applyAlignment="1">
      <alignment horizontal="center"/>
    </xf>
    <xf numFmtId="168" fontId="6" fillId="0" borderId="0" xfId="1" applyNumberFormat="1" applyFont="1" applyFill="1" applyBorder="1" applyAlignment="1">
      <alignment horizontal="right" vertical="center"/>
    </xf>
    <xf numFmtId="167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169" fontId="6" fillId="0" borderId="0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169" fontId="5" fillId="0" borderId="0" xfId="0" applyNumberFormat="1" applyFont="1"/>
    <xf numFmtId="0" fontId="0" fillId="0" borderId="0" xfId="0" applyFont="1"/>
    <xf numFmtId="0" fontId="11" fillId="0" borderId="0" xfId="0" applyFont="1"/>
    <xf numFmtId="0" fontId="12" fillId="0" borderId="0" xfId="0" applyFont="1"/>
    <xf numFmtId="0" fontId="13" fillId="0" borderId="0" xfId="2"/>
    <xf numFmtId="0" fontId="14" fillId="0" borderId="0" xfId="2" applyFont="1"/>
    <xf numFmtId="0" fontId="15" fillId="0" borderId="0" xfId="0" applyFont="1"/>
    <xf numFmtId="3" fontId="15" fillId="0" borderId="5" xfId="0" applyNumberFormat="1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/>
    <xf numFmtId="0" fontId="17" fillId="0" borderId="0" xfId="0" applyFont="1" applyBorder="1" applyAlignment="1">
      <alignment horizontal="left" vertical="center"/>
    </xf>
    <xf numFmtId="4" fontId="15" fillId="0" borderId="5" xfId="0" applyNumberFormat="1" applyFont="1" applyBorder="1"/>
    <xf numFmtId="4" fontId="15" fillId="0" borderId="0" xfId="0" applyNumberFormat="1" applyFont="1" applyBorder="1" applyAlignment="1">
      <alignment horizontal="center"/>
    </xf>
    <xf numFmtId="3" fontId="15" fillId="0" borderId="5" xfId="0" applyNumberFormat="1" applyFont="1" applyBorder="1"/>
    <xf numFmtId="0" fontId="18" fillId="0" borderId="0" xfId="0" applyFont="1"/>
    <xf numFmtId="0" fontId="15" fillId="0" borderId="5" xfId="0" applyFont="1" applyBorder="1" applyAlignment="1">
      <alignment horizontal="center"/>
    </xf>
    <xf numFmtId="0" fontId="15" fillId="0" borderId="0" xfId="0" applyFont="1" applyFill="1"/>
    <xf numFmtId="0" fontId="15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/>
    <xf numFmtId="3" fontId="20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justify"/>
    </xf>
    <xf numFmtId="0" fontId="15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3" fontId="18" fillId="0" borderId="0" xfId="0" applyNumberFormat="1" applyFont="1" applyBorder="1" applyAlignment="1">
      <alignment horizontal="center"/>
    </xf>
    <xf numFmtId="169" fontId="0" fillId="0" borderId="0" xfId="0" applyNumberFormat="1"/>
    <xf numFmtId="0" fontId="15" fillId="0" borderId="0" xfId="0" applyFont="1" applyBorder="1" applyAlignment="1">
      <alignment horizontal="center"/>
    </xf>
    <xf numFmtId="4" fontId="15" fillId="0" borderId="0" xfId="0" applyNumberFormat="1" applyFont="1" applyBorder="1" applyAlignment="1"/>
    <xf numFmtId="0" fontId="15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3" fontId="6" fillId="0" borderId="1" xfId="1" applyNumberFormat="1" applyFont="1" applyFill="1" applyBorder="1" applyAlignment="1">
      <alignment horizontal="right" vertical="center"/>
    </xf>
    <xf numFmtId="16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" fontId="6" fillId="0" borderId="1" xfId="1" applyNumberFormat="1" applyFont="1" applyFill="1" applyBorder="1" applyAlignment="1">
      <alignment horizontal="right" vertical="center"/>
    </xf>
    <xf numFmtId="169" fontId="9" fillId="0" borderId="1" xfId="1" applyNumberFormat="1" applyFont="1" applyFill="1" applyBorder="1" applyAlignment="1">
      <alignment horizontal="right" vertical="center"/>
    </xf>
    <xf numFmtId="3" fontId="0" fillId="0" borderId="1" xfId="0" applyNumberFormat="1" applyFill="1" applyBorder="1"/>
    <xf numFmtId="166" fontId="9" fillId="0" borderId="1" xfId="1" applyNumberFormat="1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>
      <alignment vertical="center"/>
    </xf>
    <xf numFmtId="165" fontId="3" fillId="0" borderId="0" xfId="1" applyFont="1" applyFill="1" applyBorder="1" applyAlignment="1">
      <alignment horizontal="left" vertical="center"/>
    </xf>
    <xf numFmtId="169" fontId="7" fillId="0" borderId="1" xfId="1" applyNumberFormat="1" applyFont="1" applyFill="1" applyBorder="1" applyAlignment="1">
      <alignment horizontal="right" vertical="center"/>
    </xf>
    <xf numFmtId="167" fontId="11" fillId="0" borderId="1" xfId="0" applyNumberFormat="1" applyFont="1" applyBorder="1" applyAlignment="1">
      <alignment vertical="center"/>
    </xf>
    <xf numFmtId="165" fontId="3" fillId="0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3" fillId="0" borderId="1" xfId="1" applyFont="1" applyFill="1" applyBorder="1" applyAlignment="1">
      <alignment horizontal="left"/>
    </xf>
    <xf numFmtId="167" fontId="11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5" fillId="0" borderId="0" xfId="0" applyNumberFormat="1" applyFont="1"/>
    <xf numFmtId="0" fontId="11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15" fillId="0" borderId="1" xfId="0" applyNumberFormat="1" applyFont="1" applyBorder="1" applyAlignment="1"/>
    <xf numFmtId="0" fontId="6" fillId="0" borderId="0" xfId="0" applyFont="1" applyAlignment="1">
      <alignment vertical="center"/>
    </xf>
    <xf numFmtId="0" fontId="25" fillId="0" borderId="5" xfId="0" applyFont="1" applyBorder="1" applyAlignment="1">
      <alignment horizontal="center" wrapText="1"/>
    </xf>
    <xf numFmtId="4" fontId="26" fillId="0" borderId="5" xfId="0" applyNumberFormat="1" applyFont="1" applyBorder="1"/>
    <xf numFmtId="3" fontId="26" fillId="0" borderId="5" xfId="0" applyNumberFormat="1" applyFont="1" applyBorder="1"/>
    <xf numFmtId="4" fontId="26" fillId="0" borderId="5" xfId="0" applyNumberFormat="1" applyFont="1" applyBorder="1" applyAlignment="1">
      <alignment horizontal="center" wrapText="1"/>
    </xf>
    <xf numFmtId="4" fontId="27" fillId="0" borderId="5" xfId="0" applyNumberFormat="1" applyFont="1" applyBorder="1"/>
    <xf numFmtId="3" fontId="27" fillId="0" borderId="5" xfId="0" applyNumberFormat="1" applyFont="1" applyBorder="1"/>
    <xf numFmtId="172" fontId="28" fillId="0" borderId="5" xfId="0" applyNumberFormat="1" applyFont="1" applyBorder="1" applyAlignment="1">
      <alignment horizontal="right"/>
    </xf>
    <xf numFmtId="172" fontId="6" fillId="0" borderId="0" xfId="0" applyNumberFormat="1" applyFont="1" applyAlignment="1">
      <alignment vertical="center"/>
    </xf>
    <xf numFmtId="0" fontId="27" fillId="0" borderId="5" xfId="0" applyFont="1" applyBorder="1" applyAlignment="1">
      <alignment horizontal="center" wrapText="1"/>
    </xf>
    <xf numFmtId="4" fontId="27" fillId="0" borderId="5" xfId="0" applyNumberFormat="1" applyFont="1" applyBorder="1" applyAlignment="1">
      <alignment wrapText="1"/>
    </xf>
    <xf numFmtId="0" fontId="29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3" fontId="31" fillId="0" borderId="5" xfId="0" applyNumberFormat="1" applyFont="1" applyBorder="1"/>
    <xf numFmtId="3" fontId="30" fillId="0" borderId="5" xfId="0" applyNumberFormat="1" applyFont="1" applyBorder="1" applyAlignment="1">
      <alignment horizontal="right"/>
    </xf>
    <xf numFmtId="172" fontId="27" fillId="0" borderId="5" xfId="0" applyNumberFormat="1" applyFont="1" applyBorder="1"/>
    <xf numFmtId="4" fontId="27" fillId="0" borderId="0" xfId="0" applyNumberFormat="1" applyFont="1"/>
    <xf numFmtId="3" fontId="27" fillId="0" borderId="0" xfId="0" applyNumberFormat="1" applyFont="1"/>
    <xf numFmtId="0" fontId="7" fillId="0" borderId="0" xfId="0" applyFont="1" applyAlignment="1">
      <alignment horizontal="left" vertical="center"/>
    </xf>
    <xf numFmtId="172" fontId="26" fillId="0" borderId="5" xfId="0" applyNumberFormat="1" applyFont="1" applyBorder="1"/>
    <xf numFmtId="0" fontId="32" fillId="0" borderId="0" xfId="0" applyFont="1" applyAlignment="1">
      <alignment vertical="center"/>
    </xf>
    <xf numFmtId="4" fontId="26" fillId="0" borderId="5" xfId="0" applyNumberFormat="1" applyFont="1" applyBorder="1" applyAlignment="1">
      <alignment wrapText="1"/>
    </xf>
    <xf numFmtId="0" fontId="24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0" fontId="5" fillId="0" borderId="0" xfId="0" applyFont="1"/>
    <xf numFmtId="168" fontId="9" fillId="0" borderId="1" xfId="1" applyNumberFormat="1" applyFont="1" applyFill="1" applyBorder="1" applyAlignment="1">
      <alignment horizontal="right" vertical="center"/>
    </xf>
    <xf numFmtId="169" fontId="35" fillId="0" borderId="1" xfId="1" applyNumberFormat="1" applyFont="1" applyFill="1" applyBorder="1" applyAlignment="1">
      <alignment horizontal="right" vertical="center"/>
    </xf>
    <xf numFmtId="167" fontId="35" fillId="0" borderId="1" xfId="0" applyNumberFormat="1" applyFont="1" applyFill="1" applyBorder="1" applyAlignment="1">
      <alignment vertical="center"/>
    </xf>
    <xf numFmtId="173" fontId="6" fillId="0" borderId="0" xfId="0" applyNumberFormat="1" applyFont="1" applyAlignment="1">
      <alignment vertical="center"/>
    </xf>
    <xf numFmtId="169" fontId="5" fillId="0" borderId="1" xfId="0" applyNumberFormat="1" applyFont="1" applyFill="1" applyBorder="1" applyAlignment="1">
      <alignment vertical="center"/>
    </xf>
    <xf numFmtId="0" fontId="24" fillId="2" borderId="5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7" fillId="0" borderId="5" xfId="0" applyFont="1" applyBorder="1" applyAlignment="1">
      <alignment horizontal="center" wrapText="1"/>
    </xf>
    <xf numFmtId="0" fontId="24" fillId="2" borderId="5" xfId="0" applyFont="1" applyFill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168" fontId="6" fillId="0" borderId="2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6" fillId="0" borderId="3" xfId="1" applyNumberFormat="1" applyFont="1" applyFill="1" applyBorder="1" applyAlignment="1">
      <alignment horizontal="center" vertical="center"/>
    </xf>
    <xf numFmtId="168" fontId="6" fillId="0" borderId="4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7" xfId="0" applyBorder="1" applyAlignment="1"/>
    <xf numFmtId="0" fontId="5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68" fontId="4" fillId="0" borderId="1" xfId="1" applyNumberFormat="1" applyFont="1" applyFill="1" applyBorder="1" applyAlignment="1">
      <alignment horizontal="center" vertical="center" wrapText="1"/>
    </xf>
    <xf numFmtId="167" fontId="5" fillId="3" borderId="15" xfId="0" applyNumberFormat="1" applyFont="1" applyFill="1" applyBorder="1" applyAlignment="1">
      <alignment vertical="center"/>
    </xf>
    <xf numFmtId="167" fontId="5" fillId="3" borderId="16" xfId="0" applyNumberFormat="1" applyFont="1" applyFill="1" applyBorder="1" applyAlignment="1">
      <alignment vertical="center"/>
    </xf>
    <xf numFmtId="167" fontId="5" fillId="3" borderId="17" xfId="0" applyNumberFormat="1" applyFont="1" applyFill="1" applyBorder="1" applyAlignment="1">
      <alignment vertical="center"/>
    </xf>
    <xf numFmtId="167" fontId="5" fillId="3" borderId="18" xfId="0" applyNumberFormat="1" applyFont="1" applyFill="1" applyBorder="1" applyAlignment="1">
      <alignment vertical="center"/>
    </xf>
    <xf numFmtId="167" fontId="5" fillId="3" borderId="19" xfId="0" applyNumberFormat="1" applyFont="1" applyFill="1" applyBorder="1" applyAlignment="1">
      <alignment vertical="center"/>
    </xf>
    <xf numFmtId="167" fontId="5" fillId="3" borderId="20" xfId="0" applyNumberFormat="1" applyFont="1" applyFill="1" applyBorder="1" applyAlignment="1">
      <alignment vertical="center"/>
    </xf>
    <xf numFmtId="0" fontId="36" fillId="4" borderId="21" xfId="0" applyFont="1" applyFill="1" applyBorder="1" applyAlignment="1">
      <alignment horizontal="center" vertical="center" wrapText="1"/>
    </xf>
    <xf numFmtId="0" fontId="36" fillId="4" borderId="22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36" fillId="4" borderId="24" xfId="0" applyFont="1" applyFill="1" applyBorder="1" applyAlignment="1">
      <alignment horizontal="center" vertical="center"/>
    </xf>
    <xf numFmtId="17" fontId="36" fillId="4" borderId="24" xfId="0" applyNumberFormat="1" applyFont="1" applyFill="1" applyBorder="1" applyAlignment="1">
      <alignment horizontal="center" vertical="center"/>
    </xf>
    <xf numFmtId="17" fontId="36" fillId="4" borderId="24" xfId="0" applyNumberFormat="1" applyFont="1" applyFill="1" applyBorder="1" applyAlignment="1">
      <alignment horizontal="center" vertical="center" wrapText="1"/>
    </xf>
    <xf numFmtId="0" fontId="38" fillId="4" borderId="24" xfId="0" applyFont="1" applyFill="1" applyBorder="1" applyAlignment="1">
      <alignment horizontal="center" vertical="center" wrapText="1"/>
    </xf>
    <xf numFmtId="44" fontId="0" fillId="0" borderId="0" xfId="12" applyFont="1" applyBorder="1"/>
    <xf numFmtId="44" fontId="0" fillId="0" borderId="0" xfId="12" applyFont="1" applyFill="1" applyBorder="1"/>
    <xf numFmtId="8" fontId="0" fillId="0" borderId="0" xfId="12" applyNumberFormat="1" applyFont="1" applyFill="1" applyBorder="1"/>
    <xf numFmtId="44" fontId="39" fillId="0" borderId="0" xfId="12" applyFont="1" applyFill="1" applyBorder="1"/>
    <xf numFmtId="44" fontId="40" fillId="0" borderId="0" xfId="12" applyFont="1" applyFill="1" applyBorder="1"/>
    <xf numFmtId="44" fontId="37" fillId="0" borderId="0" xfId="12" applyFont="1" applyBorder="1"/>
    <xf numFmtId="44" fontId="41" fillId="0" borderId="0" xfId="12" applyFont="1" applyBorder="1"/>
    <xf numFmtId="44" fontId="42" fillId="0" borderId="0" xfId="12" applyFont="1" applyFill="1" applyBorder="1"/>
    <xf numFmtId="44" fontId="40" fillId="0" borderId="0" xfId="12" applyFont="1" applyBorder="1"/>
    <xf numFmtId="44" fontId="40" fillId="0" borderId="0" xfId="12" applyFont="1"/>
    <xf numFmtId="44" fontId="36" fillId="4" borderId="24" xfId="12" applyFont="1" applyFill="1" applyBorder="1"/>
    <xf numFmtId="44" fontId="38" fillId="4" borderId="24" xfId="12" applyFont="1" applyFill="1" applyBorder="1"/>
    <xf numFmtId="174" fontId="0" fillId="0" borderId="0" xfId="0" applyNumberFormat="1"/>
    <xf numFmtId="0" fontId="36" fillId="4" borderId="25" xfId="0" applyFont="1" applyFill="1" applyBorder="1" applyAlignment="1">
      <alignment horizontal="center" vertical="center" wrapText="1"/>
    </xf>
    <xf numFmtId="44" fontId="37" fillId="0" borderId="0" xfId="12" applyFont="1" applyBorder="1" applyAlignment="1">
      <alignment vertical="center"/>
    </xf>
    <xf numFmtId="44" fontId="0" fillId="0" borderId="0" xfId="0" applyNumberFormat="1"/>
    <xf numFmtId="44" fontId="36" fillId="4" borderId="25" xfId="0" applyNumberFormat="1" applyFont="1" applyFill="1" applyBorder="1" applyAlignment="1">
      <alignment horizontal="center" vertical="center" wrapText="1"/>
    </xf>
    <xf numFmtId="0" fontId="43" fillId="4" borderId="21" xfId="0" applyFont="1" applyFill="1" applyBorder="1" applyAlignment="1">
      <alignment horizontal="center" vertical="center" wrapText="1"/>
    </xf>
    <xf numFmtId="0" fontId="43" fillId="4" borderId="22" xfId="0" applyFont="1" applyFill="1" applyBorder="1" applyAlignment="1">
      <alignment horizontal="center" vertical="center" wrapText="1"/>
    </xf>
    <xf numFmtId="0" fontId="43" fillId="4" borderId="23" xfId="0" applyFont="1" applyFill="1" applyBorder="1" applyAlignment="1">
      <alignment horizontal="center" vertical="center" wrapText="1"/>
    </xf>
    <xf numFmtId="0" fontId="43" fillId="4" borderId="24" xfId="0" applyFont="1" applyFill="1" applyBorder="1" applyAlignment="1">
      <alignment horizontal="center" vertical="center"/>
    </xf>
    <xf numFmtId="17" fontId="43" fillId="4" borderId="24" xfId="0" applyNumberFormat="1" applyFont="1" applyFill="1" applyBorder="1" applyAlignment="1">
      <alignment horizontal="center" vertical="center"/>
    </xf>
    <xf numFmtId="17" fontId="43" fillId="4" borderId="24" xfId="0" applyNumberFormat="1" applyFont="1" applyFill="1" applyBorder="1" applyAlignment="1">
      <alignment horizontal="center" vertical="center" wrapText="1"/>
    </xf>
    <xf numFmtId="0" fontId="43" fillId="4" borderId="24" xfId="0" applyFont="1" applyFill="1" applyBorder="1" applyAlignment="1">
      <alignment horizontal="center" vertical="center" wrapText="1"/>
    </xf>
    <xf numFmtId="44" fontId="44" fillId="0" borderId="0" xfId="12" applyFont="1" applyBorder="1"/>
    <xf numFmtId="44" fontId="44" fillId="0" borderId="0" xfId="12" applyFont="1" applyFill="1" applyBorder="1"/>
    <xf numFmtId="44" fontId="45" fillId="5" borderId="0" xfId="12" applyFont="1" applyFill="1"/>
    <xf numFmtId="175" fontId="46" fillId="0" borderId="1" xfId="0" applyNumberFormat="1" applyFont="1" applyBorder="1" applyAlignment="1">
      <alignment vertical="center"/>
    </xf>
    <xf numFmtId="44" fontId="47" fillId="0" borderId="0" xfId="12" applyFont="1" applyBorder="1"/>
    <xf numFmtId="44" fontId="47" fillId="0" borderId="0" xfId="12" applyFont="1" applyFill="1" applyBorder="1"/>
    <xf numFmtId="44" fontId="48" fillId="0" borderId="0" xfId="12" applyFont="1" applyBorder="1"/>
    <xf numFmtId="44" fontId="44" fillId="0" borderId="0" xfId="12" applyFont="1"/>
    <xf numFmtId="0" fontId="44" fillId="0" borderId="0" xfId="0" applyFont="1"/>
    <xf numFmtId="44" fontId="48" fillId="0" borderId="0" xfId="12" applyFont="1"/>
    <xf numFmtId="44" fontId="48" fillId="0" borderId="0" xfId="12" applyFont="1" applyFill="1" applyBorder="1"/>
    <xf numFmtId="44" fontId="43" fillId="4" borderId="24" xfId="12" applyFont="1" applyFill="1" applyBorder="1" applyAlignment="1">
      <alignment horizontal="center" vertical="center"/>
    </xf>
    <xf numFmtId="44" fontId="43" fillId="4" borderId="24" xfId="12" applyFont="1" applyFill="1" applyBorder="1"/>
    <xf numFmtId="0" fontId="48" fillId="0" borderId="0" xfId="0" applyFont="1"/>
    <xf numFmtId="0" fontId="36" fillId="4" borderId="0" xfId="0" applyFont="1" applyFill="1" applyAlignment="1">
      <alignment horizontal="center" vertical="center" wrapText="1"/>
    </xf>
    <xf numFmtId="44" fontId="47" fillId="0" borderId="0" xfId="12" applyFont="1" applyBorder="1" applyAlignment="1">
      <alignment vertical="center"/>
    </xf>
    <xf numFmtId="0" fontId="48" fillId="0" borderId="0" xfId="0" applyFont="1" applyAlignment="1">
      <alignment wrapText="1"/>
    </xf>
    <xf numFmtId="174" fontId="48" fillId="0" borderId="0" xfId="0" applyNumberFormat="1" applyFont="1" applyAlignment="1">
      <alignment wrapText="1"/>
    </xf>
  </cellXfs>
  <cellStyles count="13">
    <cellStyle name="Euro" xfId="3" xr:uid="{CC6D344A-773A-4BF1-A84E-75EB43962FEA}"/>
    <cellStyle name="Euro 2" xfId="5" xr:uid="{787EF5A2-3018-46C0-B863-CB35D7D98F79}"/>
    <cellStyle name="Excel Built-in Normal" xfId="1" xr:uid="{00000000-0005-0000-0000-000000000000}"/>
    <cellStyle name="Excel Built-in Normal 2" xfId="11" xr:uid="{3D11DB04-D806-43C0-BA05-A773A9E137C4}"/>
    <cellStyle name="Hipervínculo" xfId="2" builtinId="8"/>
    <cellStyle name="Millares 12" xfId="8" xr:uid="{D39451B0-504D-4F68-A179-3A1856A596E1}"/>
    <cellStyle name="Millares 13" xfId="9" xr:uid="{46DBFDFA-E130-4212-8036-25E41395A85F}"/>
    <cellStyle name="Millares 2" xfId="6" xr:uid="{91D7E26E-AFB6-4592-AA25-3832AD642E25}"/>
    <cellStyle name="Millares 5" xfId="10" xr:uid="{162F15A4-44FB-43C3-BE87-5894D8B7795F}"/>
    <cellStyle name="Moneda" xfId="12" builtinId="4"/>
    <cellStyle name="Normal" xfId="0" builtinId="0"/>
    <cellStyle name="Normal 2" xfId="4" xr:uid="{DA569BD7-6F68-4E3E-B967-617545DE7D78}"/>
    <cellStyle name="Normal 2 2" xfId="7" xr:uid="{6B6BFDD7-6C1E-4275-BE12-A06F6BF125D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o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247650</xdr:colOff>
      <xdr:row>6</xdr:row>
      <xdr:rowOff>171450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25336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325D4D-1444-4829-813A-18D2590440FA}"/>
            </a:ext>
          </a:extLst>
        </xdr:cNvPr>
        <xdr:cNvSpPr/>
      </xdr:nvSpPr>
      <xdr:spPr>
        <a:xfrm>
          <a:off x="4143374" y="0"/>
          <a:ext cx="13525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92CF52-5C7E-49C1-8D54-A218FE218230}"/>
            </a:ext>
          </a:extLst>
        </xdr:cNvPr>
        <xdr:cNvSpPr/>
      </xdr:nvSpPr>
      <xdr:spPr>
        <a:xfrm>
          <a:off x="4143374" y="0"/>
          <a:ext cx="16573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342900</xdr:colOff>
      <xdr:row>1</xdr:row>
      <xdr:rowOff>0</xdr:rowOff>
    </xdr:to>
    <xdr:sp macro="" textlink="">
      <xdr:nvSpPr>
        <xdr:cNvPr id="4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E9EA69-1710-4493-8227-6E052445E39F}"/>
            </a:ext>
          </a:extLst>
        </xdr:cNvPr>
        <xdr:cNvSpPr/>
      </xdr:nvSpPr>
      <xdr:spPr>
        <a:xfrm>
          <a:off x="5324475" y="0"/>
          <a:ext cx="1943100" cy="600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829049" y="0"/>
          <a:ext cx="1352550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33470E-91C7-4310-BEBA-412B99699247}"/>
            </a:ext>
          </a:extLst>
        </xdr:cNvPr>
        <xdr:cNvSpPr/>
      </xdr:nvSpPr>
      <xdr:spPr>
        <a:xfrm>
          <a:off x="4438649" y="0"/>
          <a:ext cx="206692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0</xdr:row>
      <xdr:rowOff>0</xdr:rowOff>
    </xdr:from>
    <xdr:to>
      <xdr:col>6</xdr:col>
      <xdr:colOff>76199</xdr:colOff>
      <xdr:row>0</xdr:row>
      <xdr:rowOff>219075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4248149" y="0"/>
          <a:ext cx="1628775" cy="219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RIOJA.xlsx" TargetMode="External"/><Relationship Id="rId1" Type="http://schemas.openxmlformats.org/officeDocument/2006/relationships/hyperlink" Target="C%20VALENCIANA.xlsx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K32" sqref="K32"/>
    </sheetView>
  </sheetViews>
  <sheetFormatPr baseColWidth="10" defaultRowHeight="15"/>
  <sheetData>
    <row r="1" spans="1:6">
      <c r="A1" s="25"/>
      <c r="B1" s="25"/>
      <c r="C1" s="25"/>
      <c r="D1" s="25"/>
      <c r="E1" s="25"/>
      <c r="F1" s="25"/>
    </row>
    <row r="2" spans="1:6">
      <c r="A2" s="25"/>
      <c r="B2" s="25"/>
      <c r="C2" s="25"/>
      <c r="D2" s="25"/>
      <c r="E2" s="25"/>
      <c r="F2" s="25"/>
    </row>
    <row r="3" spans="1:6">
      <c r="A3" s="25"/>
      <c r="B3" s="25"/>
      <c r="C3" s="25"/>
      <c r="D3" s="25"/>
      <c r="E3" s="25"/>
      <c r="F3" s="25"/>
    </row>
    <row r="4" spans="1:6">
      <c r="A4" s="25"/>
      <c r="B4" s="25"/>
      <c r="C4" s="25"/>
      <c r="D4" s="25"/>
      <c r="E4" s="25"/>
      <c r="F4" s="25"/>
    </row>
    <row r="5" spans="1:6">
      <c r="A5" s="25"/>
      <c r="B5" s="25"/>
      <c r="C5" s="25"/>
      <c r="D5" s="25"/>
      <c r="E5" s="25"/>
      <c r="F5" s="25"/>
    </row>
    <row r="6" spans="1:6">
      <c r="A6" s="25"/>
      <c r="B6" s="25"/>
      <c r="C6" s="25"/>
      <c r="D6" s="25"/>
      <c r="E6" s="25"/>
      <c r="F6" s="25"/>
    </row>
    <row r="7" spans="1:6">
      <c r="A7" s="25"/>
      <c r="B7" s="25"/>
      <c r="C7" s="25"/>
      <c r="D7" s="25"/>
      <c r="E7" s="25"/>
      <c r="F7" s="25"/>
    </row>
    <row r="8" spans="1:6">
      <c r="A8" s="25"/>
      <c r="B8" s="23"/>
      <c r="C8" s="23" t="s">
        <v>77</v>
      </c>
      <c r="D8" s="23"/>
      <c r="E8" s="25"/>
      <c r="F8" s="25"/>
    </row>
    <row r="9" spans="1:6">
      <c r="A9" s="25"/>
      <c r="B9" s="23"/>
      <c r="C9" s="23"/>
      <c r="D9" s="23"/>
      <c r="E9" s="25"/>
      <c r="F9" s="25"/>
    </row>
    <row r="10" spans="1:6">
      <c r="A10" s="25"/>
      <c r="B10" s="23"/>
      <c r="C10" s="23"/>
      <c r="D10" s="23"/>
      <c r="E10" s="25"/>
      <c r="F10" s="25"/>
    </row>
    <row r="11" spans="1:6">
      <c r="A11" s="25"/>
      <c r="B11" s="23" t="s">
        <v>78</v>
      </c>
      <c r="C11" s="23">
        <v>2020</v>
      </c>
      <c r="D11" s="23"/>
      <c r="E11" s="25"/>
      <c r="F11" s="25"/>
    </row>
    <row r="12" spans="1:6">
      <c r="A12" s="25"/>
      <c r="B12" s="25"/>
      <c r="C12" s="25"/>
      <c r="D12" s="25"/>
      <c r="E12" s="25"/>
      <c r="F12" s="25"/>
    </row>
    <row r="13" spans="1:6">
      <c r="E13" s="25"/>
      <c r="F13" s="25"/>
    </row>
    <row r="14" spans="1:6">
      <c r="A14" s="23" t="s">
        <v>79</v>
      </c>
      <c r="B14" s="26"/>
      <c r="D14" s="64" t="s">
        <v>138</v>
      </c>
      <c r="E14" s="25"/>
      <c r="F14" s="25"/>
    </row>
    <row r="15" spans="1:6">
      <c r="A15" s="23"/>
      <c r="B15" s="26" t="s">
        <v>123</v>
      </c>
      <c r="E15" s="25"/>
      <c r="F15" s="25"/>
    </row>
    <row r="16" spans="1:6">
      <c r="A16" s="23"/>
      <c r="B16" s="26" t="s">
        <v>80</v>
      </c>
      <c r="E16" s="25"/>
      <c r="F16" s="25"/>
    </row>
    <row r="17" spans="1:6">
      <c r="A17" s="23"/>
      <c r="B17" s="26" t="s">
        <v>21</v>
      </c>
      <c r="E17" s="25"/>
      <c r="F17" s="25"/>
    </row>
    <row r="18" spans="1:6">
      <c r="A18" s="23"/>
      <c r="B18" s="26" t="s">
        <v>119</v>
      </c>
      <c r="E18" s="25"/>
      <c r="F18" s="25"/>
    </row>
    <row r="19" spans="1:6">
      <c r="A19" s="23"/>
      <c r="B19" s="26" t="s">
        <v>22</v>
      </c>
      <c r="E19" s="25"/>
      <c r="F19" s="25"/>
    </row>
    <row r="20" spans="1:6">
      <c r="A20" s="23"/>
      <c r="B20" s="26" t="s">
        <v>82</v>
      </c>
      <c r="E20" s="25"/>
      <c r="F20" s="25"/>
    </row>
    <row r="21" spans="1:6">
      <c r="A21" s="23"/>
      <c r="B21" s="26" t="s">
        <v>83</v>
      </c>
      <c r="E21" s="25"/>
      <c r="F21" s="25"/>
    </row>
    <row r="22" spans="1:6">
      <c r="A22" s="23"/>
      <c r="B22" s="26" t="s">
        <v>158</v>
      </c>
      <c r="E22" s="25"/>
      <c r="F22" s="25"/>
    </row>
    <row r="23" spans="1:6">
      <c r="A23" s="23"/>
      <c r="B23" s="26" t="s">
        <v>23</v>
      </c>
      <c r="E23" s="25"/>
      <c r="F23" s="25"/>
    </row>
    <row r="24" spans="1:6">
      <c r="A24" s="23"/>
      <c r="B24" s="26" t="s">
        <v>51</v>
      </c>
      <c r="E24" s="25"/>
      <c r="F24" s="25"/>
    </row>
    <row r="25" spans="1:6">
      <c r="A25" s="23"/>
      <c r="B25" s="26" t="s">
        <v>81</v>
      </c>
      <c r="E25" s="25"/>
      <c r="F25" s="25"/>
    </row>
    <row r="26" spans="1:6">
      <c r="A26" s="23"/>
      <c r="B26" s="26" t="s">
        <v>169</v>
      </c>
      <c r="E26" s="25"/>
      <c r="F26" s="25"/>
    </row>
    <row r="27" spans="1:6">
      <c r="A27" s="23"/>
      <c r="B27" s="26" t="s">
        <v>207</v>
      </c>
    </row>
  </sheetData>
  <hyperlinks>
    <hyperlink ref="B16" location="Aragón!A1" display="Aragón" xr:uid="{00000000-0004-0000-0000-000000000000}"/>
    <hyperlink ref="B17" location="Asturias!A1" display="Asturias" xr:uid="{00000000-0004-0000-0000-000001000000}"/>
    <hyperlink ref="B19" location="Cantabria!A1" display="Cantabria" xr:uid="{00000000-0004-0000-0000-000002000000}"/>
    <hyperlink ref="B24" location="Navarra!A1" display="Navarra" xr:uid="{00000000-0004-0000-0000-000003000000}"/>
    <hyperlink ref="B25" location="'Pais Vasco'!A1" display="País Vasco" xr:uid="{00000000-0004-0000-0000-000004000000}"/>
    <hyperlink ref="B20" location="Cataluña!A1" display="Cataluña" xr:uid="{00000000-0004-0000-0000-000005000000}"/>
    <hyperlink ref="B21" location="Galicia!A1" display="Galicia" xr:uid="{00000000-0004-0000-0000-000006000000}"/>
    <hyperlink ref="B23" location="Madrid!A1" display="Madrid" xr:uid="{00000000-0004-0000-0000-000007000000}"/>
    <hyperlink ref="B18" location="Canarias!A1" display="Canarias" xr:uid="{00000000-0004-0000-0000-000008000000}"/>
    <hyperlink ref="B15" location="Andalucia!A1" display="Andalucia" xr:uid="{00000000-0004-0000-0000-000009000000}"/>
    <hyperlink ref="B22" r:id="rId1" xr:uid="{C29B521E-1D0B-4CC1-B578-C81CBA442F89}"/>
    <hyperlink ref="B26" r:id="rId2" xr:uid="{F64D5827-D02A-4C66-8D08-22CA63FF7EB6}"/>
    <hyperlink ref="B27" location="Ministerio!A1" display="Ministerio" xr:uid="{C4A04B21-9381-43C3-A866-3810E2B976EF}"/>
  </hyperlinks>
  <pageMargins left="0.7" right="0.7" top="0.75" bottom="0.75" header="0.3" footer="0.3"/>
  <pageSetup paperSize="9" orientation="portrait" horizontalDpi="300" verticalDpi="30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FD41"/>
  <sheetViews>
    <sheetView zoomScaleNormal="100" workbookViewId="0">
      <selection activeCell="B35" sqref="B35"/>
    </sheetView>
  </sheetViews>
  <sheetFormatPr baseColWidth="10" defaultRowHeight="15"/>
  <cols>
    <col min="1" max="1" width="21.28515625" customWidth="1"/>
    <col min="2" max="2" width="14.140625" bestFit="1" customWidth="1"/>
    <col min="3" max="3" width="17.85546875" bestFit="1" customWidth="1"/>
    <col min="4" max="4" width="14.140625" customWidth="1"/>
    <col min="5" max="5" width="15.140625" customWidth="1"/>
    <col min="8" max="8" width="20" customWidth="1"/>
    <col min="9" max="9" width="16.28515625" customWidth="1"/>
  </cols>
  <sheetData>
    <row r="1" spans="1:7" ht="18">
      <c r="A1" s="24" t="s">
        <v>73</v>
      </c>
      <c r="D1" s="22"/>
      <c r="E1" s="22"/>
      <c r="F1" s="22"/>
      <c r="G1" s="22"/>
    </row>
    <row r="4" spans="1:7" ht="18">
      <c r="A4" s="24" t="s">
        <v>16</v>
      </c>
    </row>
    <row r="7" spans="1:7" ht="84.75" customHeight="1">
      <c r="B7" s="5" t="s">
        <v>132</v>
      </c>
      <c r="C7" s="5" t="s">
        <v>45</v>
      </c>
      <c r="D7" s="5" t="s">
        <v>125</v>
      </c>
      <c r="E7" s="5" t="s">
        <v>134</v>
      </c>
    </row>
    <row r="8" spans="1:7">
      <c r="A8" s="2" t="s">
        <v>23</v>
      </c>
      <c r="B8" s="12">
        <v>27181</v>
      </c>
      <c r="C8" s="112">
        <v>5436200</v>
      </c>
      <c r="D8" s="112">
        <f>C8/B8</f>
        <v>200</v>
      </c>
      <c r="E8" s="63"/>
    </row>
    <row r="9" spans="1:7">
      <c r="A9" s="2" t="s">
        <v>135</v>
      </c>
      <c r="B9" s="12">
        <v>6534</v>
      </c>
      <c r="C9" s="112">
        <v>1306800</v>
      </c>
      <c r="D9" s="112">
        <f t="shared" ref="D9:D10" si="0">C9/B9</f>
        <v>200</v>
      </c>
      <c r="E9" s="63"/>
    </row>
    <row r="10" spans="1:7">
      <c r="A10" s="2" t="s">
        <v>24</v>
      </c>
      <c r="B10" s="12">
        <f>SUM(B8:B9)</f>
        <v>33715</v>
      </c>
      <c r="C10" s="112">
        <f>SUM(C8:C9)</f>
        <v>6743000</v>
      </c>
      <c r="D10" s="112">
        <f t="shared" si="0"/>
        <v>200</v>
      </c>
      <c r="E10" s="63"/>
    </row>
    <row r="11" spans="1:7">
      <c r="D11" s="49"/>
    </row>
    <row r="13" spans="1:7">
      <c r="A13" s="4" t="s">
        <v>13</v>
      </c>
      <c r="B13" s="9"/>
      <c r="C13" s="4"/>
      <c r="D13" s="4"/>
      <c r="E13" s="4"/>
    </row>
    <row r="14" spans="1:7" ht="57">
      <c r="A14" s="4"/>
      <c r="B14" s="5" t="s">
        <v>43</v>
      </c>
      <c r="C14" s="5" t="s">
        <v>46</v>
      </c>
      <c r="D14" s="5" t="s">
        <v>126</v>
      </c>
      <c r="E14" s="5" t="s">
        <v>134</v>
      </c>
    </row>
    <row r="15" spans="1:7">
      <c r="A15" s="2" t="s">
        <v>23</v>
      </c>
      <c r="B15" s="12">
        <v>128155</v>
      </c>
      <c r="C15" s="112">
        <v>21483450.870000001</v>
      </c>
      <c r="D15" s="58">
        <f t="shared" ref="D15:D17" si="1">C15/B15</f>
        <v>167.63646264289338</v>
      </c>
      <c r="E15" s="56"/>
    </row>
    <row r="16" spans="1:7">
      <c r="A16" s="2" t="s">
        <v>135</v>
      </c>
      <c r="B16" s="12">
        <v>14111</v>
      </c>
      <c r="C16" s="112">
        <v>2641220.14</v>
      </c>
      <c r="D16" s="58">
        <f t="shared" si="1"/>
        <v>187.17455460279217</v>
      </c>
      <c r="E16" s="56"/>
    </row>
    <row r="17" spans="1:5">
      <c r="A17" s="2" t="s">
        <v>24</v>
      </c>
      <c r="B17" s="12">
        <f>SUM(B15:B16)</f>
        <v>142266</v>
      </c>
      <c r="C17" s="112">
        <f>SUM(C15:C16)</f>
        <v>24124671.010000002</v>
      </c>
      <c r="D17" s="58">
        <f t="shared" si="1"/>
        <v>169.5743959203183</v>
      </c>
      <c r="E17" s="56"/>
    </row>
    <row r="18" spans="1:5">
      <c r="A18" s="1"/>
      <c r="C18" s="1"/>
      <c r="D18" s="1"/>
    </row>
    <row r="19" spans="1:5">
      <c r="A19" s="1"/>
      <c r="B19" s="1"/>
      <c r="C19" s="1"/>
      <c r="D19" s="1"/>
      <c r="E19" s="1"/>
    </row>
    <row r="20" spans="1:5">
      <c r="A20" s="1" t="s">
        <v>127</v>
      </c>
      <c r="C20" s="1"/>
      <c r="D20" s="1"/>
    </row>
    <row r="21" spans="1:5">
      <c r="A21" s="1"/>
      <c r="C21" s="1"/>
      <c r="D21" s="1"/>
    </row>
    <row r="22" spans="1:5">
      <c r="A22" s="68" t="s">
        <v>139</v>
      </c>
      <c r="B22" s="5" t="s">
        <v>70</v>
      </c>
    </row>
    <row r="23" spans="1:5">
      <c r="A23" s="2" t="s">
        <v>23</v>
      </c>
      <c r="B23" s="12">
        <v>2694583.5</v>
      </c>
    </row>
    <row r="24" spans="1:5">
      <c r="A24" s="2" t="s">
        <v>135</v>
      </c>
      <c r="B24" s="12">
        <v>308343.05</v>
      </c>
    </row>
    <row r="25" spans="1:5">
      <c r="A25" s="2" t="s">
        <v>24</v>
      </c>
      <c r="B25" s="12">
        <v>3348263.1</v>
      </c>
    </row>
    <row r="27" spans="1:5" ht="18">
      <c r="A27" s="24" t="s">
        <v>17</v>
      </c>
    </row>
    <row r="29" spans="1:5" ht="42.75">
      <c r="B29" s="5" t="s">
        <v>43</v>
      </c>
      <c r="C29" s="5" t="s">
        <v>70</v>
      </c>
      <c r="D29" s="5" t="s">
        <v>129</v>
      </c>
      <c r="E29" s="5" t="s">
        <v>133</v>
      </c>
    </row>
    <row r="30" spans="1:5">
      <c r="A30" s="2" t="s">
        <v>23</v>
      </c>
      <c r="B30" s="12">
        <v>136179</v>
      </c>
      <c r="C30" s="112">
        <v>5210736</v>
      </c>
      <c r="D30" s="58">
        <f>C30/B30</f>
        <v>38.263873284427113</v>
      </c>
      <c r="E30" s="56"/>
    </row>
    <row r="33" spans="1:5 16384:16384">
      <c r="A33" s="1" t="s">
        <v>148</v>
      </c>
    </row>
    <row r="35" spans="1:5 16384:16384">
      <c r="A35" s="2" t="s">
        <v>23</v>
      </c>
      <c r="B35" s="12">
        <v>438583.2</v>
      </c>
      <c r="C35" s="1"/>
      <c r="D35" s="1"/>
      <c r="E35" s="11"/>
    </row>
    <row r="41" spans="1:5 16384:16384">
      <c r="XFD41" s="11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6"/>
  <sheetViews>
    <sheetView topLeftCell="A15" zoomScaleNormal="100" workbookViewId="0">
      <selection activeCell="K35" sqref="K35"/>
    </sheetView>
  </sheetViews>
  <sheetFormatPr baseColWidth="10" defaultRowHeight="14.25"/>
  <cols>
    <col min="1" max="1" width="17.7109375" style="4" bestFit="1" customWidth="1"/>
    <col min="2" max="2" width="15.5703125" style="4" customWidth="1"/>
    <col min="3" max="3" width="16.85546875" style="4" customWidth="1"/>
    <col min="4" max="4" width="12.7109375" style="4" customWidth="1"/>
    <col min="5" max="5" width="15.42578125" style="4" customWidth="1"/>
    <col min="6" max="6" width="11.42578125" style="4"/>
    <col min="7" max="7" width="12.7109375" style="4" bestFit="1" customWidth="1"/>
    <col min="8" max="8" width="11.42578125" style="4"/>
    <col min="9" max="9" width="24.28515625" style="4" customWidth="1"/>
    <col min="10" max="16384" width="11.42578125" style="4"/>
  </cols>
  <sheetData>
    <row r="1" spans="1:7" ht="18">
      <c r="A1" s="24" t="s">
        <v>72</v>
      </c>
      <c r="D1" s="22"/>
      <c r="E1" s="22"/>
      <c r="F1" s="22"/>
      <c r="G1" s="22"/>
    </row>
    <row r="4" spans="1:7" ht="18">
      <c r="A4" s="24" t="s">
        <v>16</v>
      </c>
    </row>
    <row r="5" spans="1:7" ht="18">
      <c r="A5" s="24"/>
    </row>
    <row r="6" spans="1:7" ht="80.25" customHeight="1">
      <c r="B6" s="5" t="s">
        <v>0</v>
      </c>
    </row>
    <row r="7" spans="1:7">
      <c r="A7" s="2" t="s">
        <v>48</v>
      </c>
      <c r="B7" s="12"/>
    </row>
    <row r="8" spans="1:7">
      <c r="A8" s="2" t="s">
        <v>49</v>
      </c>
      <c r="B8" s="12">
        <v>1497</v>
      </c>
    </row>
    <row r="9" spans="1:7">
      <c r="A9" s="2" t="s">
        <v>122</v>
      </c>
      <c r="B9" s="12">
        <v>957</v>
      </c>
    </row>
    <row r="10" spans="1:7">
      <c r="A10" s="2" t="s">
        <v>50</v>
      </c>
      <c r="B10" s="12">
        <v>795</v>
      </c>
    </row>
    <row r="11" spans="1:7">
      <c r="A11" s="2" t="s">
        <v>10</v>
      </c>
      <c r="B11" s="12">
        <f>SUM(B8:B10)</f>
        <v>3249</v>
      </c>
    </row>
    <row r="12" spans="1:7" ht="18">
      <c r="A12" s="24"/>
    </row>
    <row r="13" spans="1:7" ht="18">
      <c r="A13" s="24"/>
    </row>
    <row r="15" spans="1:7" ht="75" customHeight="1">
      <c r="B15" s="5" t="s">
        <v>132</v>
      </c>
      <c r="C15" s="5" t="s">
        <v>45</v>
      </c>
      <c r="D15" s="5" t="s">
        <v>130</v>
      </c>
      <c r="E15" s="5" t="s">
        <v>134</v>
      </c>
    </row>
    <row r="16" spans="1:7">
      <c r="A16" s="2" t="s">
        <v>48</v>
      </c>
      <c r="B16" s="109">
        <v>2133</v>
      </c>
      <c r="C16" s="57">
        <v>424971</v>
      </c>
      <c r="D16" s="55">
        <f>C16/B16</f>
        <v>199.23628691983123</v>
      </c>
      <c r="E16" s="135"/>
    </row>
    <row r="17" spans="1:9">
      <c r="A17" s="2" t="s">
        <v>49</v>
      </c>
      <c r="B17" s="12"/>
      <c r="C17" s="57">
        <v>159433</v>
      </c>
      <c r="D17" s="55" t="e">
        <f t="shared" ref="D17:D19" si="0">C17/B17</f>
        <v>#DIV/0!</v>
      </c>
      <c r="E17" s="136"/>
    </row>
    <row r="18" spans="1:9">
      <c r="A18" s="2" t="s">
        <v>122</v>
      </c>
      <c r="B18" s="12"/>
      <c r="C18" s="57">
        <v>87890</v>
      </c>
      <c r="D18" s="55" t="e">
        <f t="shared" si="0"/>
        <v>#DIV/0!</v>
      </c>
      <c r="E18" s="136"/>
    </row>
    <row r="19" spans="1:9">
      <c r="A19" s="2" t="s">
        <v>50</v>
      </c>
      <c r="B19" s="12"/>
      <c r="C19" s="54">
        <v>68506</v>
      </c>
      <c r="D19" s="55" t="e">
        <f t="shared" si="0"/>
        <v>#DIV/0!</v>
      </c>
      <c r="E19" s="136"/>
    </row>
    <row r="20" spans="1:9">
      <c r="A20" s="2" t="s">
        <v>10</v>
      </c>
      <c r="B20" s="12">
        <f>SUM(B16:B19)</f>
        <v>2133</v>
      </c>
      <c r="C20" s="12">
        <f>SUM(C16:C19)</f>
        <v>740800</v>
      </c>
      <c r="D20" s="55">
        <f>C20/B20</f>
        <v>347.30426629160809</v>
      </c>
      <c r="E20" s="137"/>
    </row>
    <row r="21" spans="1:9">
      <c r="B21" s="9"/>
      <c r="H21" s="2"/>
      <c r="I21" s="19"/>
    </row>
    <row r="22" spans="1:9">
      <c r="B22" s="9"/>
      <c r="H22" s="2"/>
      <c r="I22" s="19"/>
    </row>
    <row r="23" spans="1:9">
      <c r="B23" s="9"/>
      <c r="H23" s="2"/>
      <c r="I23" s="19"/>
    </row>
    <row r="24" spans="1:9">
      <c r="A24" s="4" t="s">
        <v>13</v>
      </c>
      <c r="B24" s="9"/>
    </row>
    <row r="25" spans="1:9" ht="71.25">
      <c r="B25" s="5" t="s">
        <v>43</v>
      </c>
      <c r="C25" s="5" t="s">
        <v>46</v>
      </c>
      <c r="D25" s="5" t="s">
        <v>126</v>
      </c>
      <c r="E25" s="5" t="s">
        <v>134</v>
      </c>
      <c r="G25" s="107"/>
      <c r="H25" s="107"/>
    </row>
    <row r="26" spans="1:9">
      <c r="A26" s="2" t="s">
        <v>121</v>
      </c>
      <c r="B26" s="12">
        <v>5189</v>
      </c>
      <c r="C26" s="54">
        <v>1205941</v>
      </c>
      <c r="D26" s="55">
        <f>+C26/B26</f>
        <v>232.40335324725382</v>
      </c>
      <c r="E26" s="56"/>
      <c r="F26" s="10"/>
      <c r="G26" s="107"/>
      <c r="H26" s="107"/>
    </row>
    <row r="27" spans="1:9">
      <c r="A27" s="2" t="s">
        <v>49</v>
      </c>
      <c r="B27" s="12">
        <v>1308</v>
      </c>
      <c r="C27" s="54">
        <v>257606</v>
      </c>
      <c r="D27" s="55">
        <f t="shared" ref="D27:D30" si="1">+C27/B27</f>
        <v>196.94648318042815</v>
      </c>
      <c r="E27" s="56"/>
      <c r="F27" s="10"/>
      <c r="G27" s="107"/>
      <c r="H27" s="107"/>
    </row>
    <row r="28" spans="1:9">
      <c r="A28" s="2" t="s">
        <v>122</v>
      </c>
      <c r="B28" s="12">
        <v>818</v>
      </c>
      <c r="C28" s="54">
        <v>158179</v>
      </c>
      <c r="D28" s="55">
        <f t="shared" si="1"/>
        <v>193.37286063569681</v>
      </c>
      <c r="E28" s="56"/>
      <c r="F28" s="10"/>
      <c r="G28" s="107"/>
      <c r="H28" s="107"/>
    </row>
    <row r="29" spans="1:9">
      <c r="A29" s="2" t="s">
        <v>50</v>
      </c>
      <c r="B29" s="12">
        <v>546</v>
      </c>
      <c r="C29" s="54">
        <v>121946</v>
      </c>
      <c r="D29" s="55">
        <f t="shared" si="1"/>
        <v>223.34432234432234</v>
      </c>
      <c r="E29" s="56"/>
      <c r="F29" s="10"/>
      <c r="G29" s="107"/>
      <c r="H29" s="107"/>
    </row>
    <row r="30" spans="1:9" ht="15" customHeight="1">
      <c r="A30" s="2" t="s">
        <v>10</v>
      </c>
      <c r="B30" s="12">
        <f>SUM(B26:B29)</f>
        <v>7861</v>
      </c>
      <c r="C30" s="12">
        <f>SUM(C26:C29)</f>
        <v>1743672</v>
      </c>
      <c r="D30" s="55">
        <f t="shared" si="1"/>
        <v>221.81300089047195</v>
      </c>
      <c r="E30" s="56"/>
      <c r="F30" s="10"/>
      <c r="G30" s="107"/>
      <c r="H30" s="107"/>
    </row>
    <row r="31" spans="1:9">
      <c r="G31" s="107"/>
      <c r="H31" s="107"/>
    </row>
    <row r="33" spans="1:7">
      <c r="A33" s="3" t="s">
        <v>127</v>
      </c>
    </row>
    <row r="34" spans="1:7">
      <c r="A34" s="2" t="s">
        <v>48</v>
      </c>
      <c r="B34" s="12">
        <v>206173</v>
      </c>
    </row>
    <row r="35" spans="1:7">
      <c r="A35" s="2" t="s">
        <v>49</v>
      </c>
      <c r="B35" s="12">
        <v>45099</v>
      </c>
    </row>
    <row r="36" spans="1:7">
      <c r="A36" s="2" t="s">
        <v>122</v>
      </c>
      <c r="B36" s="12">
        <v>26806</v>
      </c>
    </row>
    <row r="37" spans="1:7">
      <c r="A37" s="2" t="s">
        <v>50</v>
      </c>
      <c r="B37" s="12">
        <v>17342</v>
      </c>
    </row>
    <row r="38" spans="1:7">
      <c r="A38" s="2" t="s">
        <v>10</v>
      </c>
      <c r="B38" s="12">
        <f>SUM(B34:B37)</f>
        <v>295420</v>
      </c>
      <c r="G38" s="21"/>
    </row>
    <row r="40" spans="1:7" ht="18">
      <c r="A40" s="24" t="s">
        <v>17</v>
      </c>
    </row>
    <row r="41" spans="1:7" ht="42.75">
      <c r="B41" s="5" t="s">
        <v>43</v>
      </c>
      <c r="C41" s="5" t="s">
        <v>70</v>
      </c>
      <c r="D41" s="5" t="s">
        <v>129</v>
      </c>
      <c r="E41" s="5" t="s">
        <v>133</v>
      </c>
    </row>
    <row r="42" spans="1:7">
      <c r="A42" s="2" t="s">
        <v>51</v>
      </c>
      <c r="B42" s="12">
        <v>6709</v>
      </c>
      <c r="C42" s="58">
        <v>287065</v>
      </c>
      <c r="D42" s="58">
        <f>C42/B42</f>
        <v>42.788045908481145</v>
      </c>
      <c r="E42" s="56"/>
    </row>
    <row r="45" spans="1:7">
      <c r="A45" s="3" t="s">
        <v>127</v>
      </c>
    </row>
    <row r="46" spans="1:7">
      <c r="A46" s="14">
        <v>35570</v>
      </c>
    </row>
  </sheetData>
  <mergeCells count="1">
    <mergeCell ref="E16:E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9"/>
  <sheetViews>
    <sheetView topLeftCell="A28" workbookViewId="0">
      <selection activeCell="H59" sqref="H59"/>
    </sheetView>
  </sheetViews>
  <sheetFormatPr baseColWidth="10" defaultRowHeight="14.25"/>
  <cols>
    <col min="1" max="1" width="17.7109375" style="4" bestFit="1" customWidth="1"/>
    <col min="2" max="2" width="15.85546875" style="4" customWidth="1"/>
    <col min="3" max="3" width="16.85546875" style="4" customWidth="1"/>
    <col min="4" max="4" width="12.7109375" style="4" customWidth="1"/>
    <col min="5" max="5" width="15.140625" style="4" customWidth="1"/>
    <col min="6" max="8" width="11.42578125" style="4"/>
    <col min="9" max="9" width="24.28515625" style="4" customWidth="1"/>
    <col min="10" max="16384" width="11.42578125" style="4"/>
  </cols>
  <sheetData>
    <row r="1" spans="1:7" ht="18">
      <c r="A1" s="24" t="s">
        <v>136</v>
      </c>
      <c r="D1" s="22"/>
      <c r="E1" s="22"/>
      <c r="F1" s="22"/>
      <c r="G1" s="22"/>
    </row>
    <row r="4" spans="1:7" ht="18">
      <c r="A4" s="24" t="s">
        <v>16</v>
      </c>
    </row>
    <row r="7" spans="1:7" ht="75.75" customHeight="1">
      <c r="B7" s="5" t="s">
        <v>0</v>
      </c>
    </row>
    <row r="8" spans="1:7">
      <c r="A8" s="2" t="s">
        <v>137</v>
      </c>
      <c r="B8" s="12">
        <v>3072</v>
      </c>
    </row>
    <row r="9" spans="1:7">
      <c r="A9" s="2" t="s">
        <v>150</v>
      </c>
      <c r="B9" s="12">
        <v>5823</v>
      </c>
    </row>
    <row r="10" spans="1:7">
      <c r="A10" s="2" t="s">
        <v>149</v>
      </c>
      <c r="B10" s="12">
        <v>8645</v>
      </c>
    </row>
    <row r="11" spans="1:7">
      <c r="A11" s="2" t="s">
        <v>10</v>
      </c>
      <c r="B11" s="12">
        <f>SUM(B8:B10)</f>
        <v>17540</v>
      </c>
    </row>
    <row r="14" spans="1:7" ht="57.75" customHeight="1">
      <c r="B14" s="5" t="s">
        <v>132</v>
      </c>
      <c r="C14" s="5" t="s">
        <v>45</v>
      </c>
      <c r="D14" s="5" t="s">
        <v>125</v>
      </c>
      <c r="E14" s="5" t="s">
        <v>134</v>
      </c>
    </row>
    <row r="15" spans="1:7">
      <c r="A15" s="2" t="s">
        <v>137</v>
      </c>
      <c r="B15" s="109">
        <v>2190</v>
      </c>
      <c r="C15" s="110">
        <v>509864</v>
      </c>
      <c r="D15" s="55">
        <f>C15/B15</f>
        <v>232.81461187214612</v>
      </c>
      <c r="E15" s="56">
        <v>221</v>
      </c>
    </row>
    <row r="16" spans="1:7">
      <c r="A16" s="2" t="s">
        <v>150</v>
      </c>
      <c r="B16" s="109">
        <v>5475</v>
      </c>
      <c r="C16" s="110">
        <v>1274664</v>
      </c>
      <c r="D16" s="55">
        <f t="shared" ref="D16:D18" si="0">C16/B16</f>
        <v>232.81534246575342</v>
      </c>
      <c r="E16" s="56">
        <v>476</v>
      </c>
    </row>
    <row r="17" spans="1:6">
      <c r="A17" s="2" t="s">
        <v>149</v>
      </c>
      <c r="B17" s="109">
        <v>7300</v>
      </c>
      <c r="C17" s="110">
        <v>1699548</v>
      </c>
      <c r="D17" s="55">
        <f t="shared" si="0"/>
        <v>232.81479452054793</v>
      </c>
      <c r="E17" s="56">
        <v>1087</v>
      </c>
    </row>
    <row r="18" spans="1:6">
      <c r="A18" s="2" t="s">
        <v>10</v>
      </c>
      <c r="B18" s="109">
        <f>SUM(B15:B17)</f>
        <v>14965</v>
      </c>
      <c r="C18" s="109">
        <f>SUM(C15:C17)</f>
        <v>3484076</v>
      </c>
      <c r="D18" s="55">
        <f t="shared" si="0"/>
        <v>232.81496825927164</v>
      </c>
      <c r="E18" s="12">
        <f>SUM(E15:E17)</f>
        <v>1784</v>
      </c>
    </row>
    <row r="19" spans="1:6">
      <c r="B19" s="9"/>
    </row>
    <row r="20" spans="1:6">
      <c r="A20" s="4" t="s">
        <v>13</v>
      </c>
      <c r="B20" s="9"/>
    </row>
    <row r="21" spans="1:6" ht="71.25">
      <c r="B21" s="5" t="s">
        <v>43</v>
      </c>
      <c r="C21" s="5" t="s">
        <v>46</v>
      </c>
      <c r="D21" s="5" t="s">
        <v>126</v>
      </c>
      <c r="E21" s="5" t="s">
        <v>134</v>
      </c>
    </row>
    <row r="22" spans="1:6">
      <c r="A22" s="2" t="s">
        <v>137</v>
      </c>
      <c r="B22" s="12">
        <v>4757</v>
      </c>
      <c r="C22" s="55">
        <v>1571237.84</v>
      </c>
      <c r="D22" s="55">
        <f>C22/B22</f>
        <v>330.30015556022704</v>
      </c>
      <c r="E22" s="56">
        <v>259</v>
      </c>
      <c r="F22" s="10"/>
    </row>
    <row r="23" spans="1:6">
      <c r="A23" s="2" t="s">
        <v>150</v>
      </c>
      <c r="B23" s="12">
        <v>6569</v>
      </c>
      <c r="C23" s="55">
        <v>2129958.2000000002</v>
      </c>
      <c r="D23" s="55">
        <f t="shared" ref="D23:D25" si="1">C23/B23</f>
        <v>324.24390318161062</v>
      </c>
      <c r="E23" s="56">
        <v>695</v>
      </c>
      <c r="F23" s="10"/>
    </row>
    <row r="24" spans="1:6">
      <c r="A24" s="2" t="s">
        <v>149</v>
      </c>
      <c r="B24" s="12">
        <v>11585</v>
      </c>
      <c r="C24" s="55">
        <v>3738982.8</v>
      </c>
      <c r="D24" s="55">
        <f t="shared" si="1"/>
        <v>322.74344410876131</v>
      </c>
      <c r="E24" s="57">
        <v>1336</v>
      </c>
      <c r="F24" s="10"/>
    </row>
    <row r="25" spans="1:6">
      <c r="A25" s="2" t="s">
        <v>10</v>
      </c>
      <c r="B25" s="12">
        <f>SUM(B22:B24)</f>
        <v>22911</v>
      </c>
      <c r="C25" s="12">
        <f>SUM(C22:C24)</f>
        <v>7440178.8399999999</v>
      </c>
      <c r="D25" s="55">
        <f t="shared" si="1"/>
        <v>324.74264938239276</v>
      </c>
      <c r="E25" s="12">
        <f>SUM(E22:E24)</f>
        <v>2290</v>
      </c>
      <c r="F25" s="10"/>
    </row>
    <row r="28" spans="1:6">
      <c r="A28" s="3" t="s">
        <v>127</v>
      </c>
    </row>
    <row r="29" spans="1:6">
      <c r="A29" s="3"/>
    </row>
    <row r="30" spans="1:6">
      <c r="A30" s="68" t="s">
        <v>139</v>
      </c>
      <c r="B30" s="5" t="s">
        <v>70</v>
      </c>
    </row>
    <row r="31" spans="1:6">
      <c r="A31" s="69" t="s">
        <v>137</v>
      </c>
      <c r="B31" s="12">
        <v>274933.94</v>
      </c>
    </row>
    <row r="32" spans="1:6">
      <c r="A32" s="69" t="s">
        <v>150</v>
      </c>
      <c r="B32" s="12">
        <v>401002.61</v>
      </c>
    </row>
    <row r="33" spans="1:11">
      <c r="A33" s="69" t="s">
        <v>149</v>
      </c>
      <c r="B33" s="12">
        <v>593536.99</v>
      </c>
    </row>
    <row r="34" spans="1:11">
      <c r="A34" s="67" t="s">
        <v>10</v>
      </c>
      <c r="B34" s="65">
        <f>SUM(B31:B33)</f>
        <v>1269473.54</v>
      </c>
      <c r="K34" s="72"/>
    </row>
    <row r="35" spans="1:11">
      <c r="K35" s="72"/>
    </row>
    <row r="36" spans="1:11">
      <c r="K36" s="72"/>
    </row>
    <row r="37" spans="1:11" ht="18">
      <c r="A37" s="24" t="s">
        <v>17</v>
      </c>
    </row>
    <row r="38" spans="1:11" ht="42.75">
      <c r="B38" s="5" t="s">
        <v>43</v>
      </c>
      <c r="C38" s="5" t="s">
        <v>70</v>
      </c>
      <c r="D38" s="5" t="s">
        <v>44</v>
      </c>
      <c r="E38" s="5" t="s">
        <v>133</v>
      </c>
    </row>
    <row r="39" spans="1:11">
      <c r="A39" s="2" t="s">
        <v>137</v>
      </c>
      <c r="B39" s="12">
        <v>2896</v>
      </c>
      <c r="C39" s="55">
        <v>102411</v>
      </c>
      <c r="D39" s="55">
        <f>C39/B39</f>
        <v>35.362914364640886</v>
      </c>
      <c r="E39" s="56">
        <v>22</v>
      </c>
    </row>
    <row r="40" spans="1:11">
      <c r="A40" s="2" t="s">
        <v>150</v>
      </c>
      <c r="B40" s="12">
        <v>3970</v>
      </c>
      <c r="C40" s="55">
        <v>113411.33</v>
      </c>
      <c r="D40" s="55">
        <f t="shared" ref="D40:D42" si="2">C40/B40</f>
        <v>28.56708564231738</v>
      </c>
      <c r="E40" s="56">
        <v>87</v>
      </c>
    </row>
    <row r="41" spans="1:11">
      <c r="A41" s="2" t="s">
        <v>149</v>
      </c>
      <c r="B41" s="12">
        <v>8029</v>
      </c>
      <c r="C41" s="55">
        <v>253400</v>
      </c>
      <c r="D41" s="55">
        <f t="shared" si="2"/>
        <v>31.56059285091543</v>
      </c>
      <c r="E41" s="56">
        <v>73</v>
      </c>
    </row>
    <row r="42" spans="1:11">
      <c r="A42" s="2" t="s">
        <v>10</v>
      </c>
      <c r="B42" s="12">
        <f>SUM(B39:B41)</f>
        <v>14895</v>
      </c>
      <c r="C42" s="12">
        <f>SUM(C39:C41)</f>
        <v>469222.33</v>
      </c>
      <c r="D42" s="55">
        <f t="shared" si="2"/>
        <v>31.502002685464923</v>
      </c>
      <c r="E42" s="12">
        <f>SUM(E39:E41)</f>
        <v>182</v>
      </c>
    </row>
    <row r="45" spans="1:11">
      <c r="A45" s="3" t="s">
        <v>127</v>
      </c>
    </row>
    <row r="46" spans="1:11">
      <c r="A46" s="2" t="s">
        <v>137</v>
      </c>
      <c r="B46" s="12">
        <v>43561.68</v>
      </c>
    </row>
    <row r="47" spans="1:11">
      <c r="A47" s="2" t="s">
        <v>150</v>
      </c>
      <c r="B47" s="12">
        <v>44172.32</v>
      </c>
    </row>
    <row r="48" spans="1:11">
      <c r="A48" s="2" t="s">
        <v>149</v>
      </c>
      <c r="B48" s="12">
        <v>64687.93</v>
      </c>
    </row>
    <row r="49" spans="1:2">
      <c r="A49" s="2" t="s">
        <v>10</v>
      </c>
      <c r="B49" s="12">
        <f>SUM(B46:B48)</f>
        <v>152421.93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4711F-56D2-4082-9036-0429E1876ED1}">
  <dimension ref="A1:G32"/>
  <sheetViews>
    <sheetView workbookViewId="0">
      <selection activeCell="J26" sqref="J26"/>
    </sheetView>
  </sheetViews>
  <sheetFormatPr baseColWidth="10" defaultRowHeight="15"/>
  <cols>
    <col min="1" max="1" width="15.140625" customWidth="1"/>
    <col min="2" max="2" width="14.7109375" customWidth="1"/>
    <col min="3" max="3" width="16.42578125" bestFit="1" customWidth="1"/>
    <col min="4" max="4" width="12.140625" customWidth="1"/>
    <col min="5" max="5" width="16" customWidth="1"/>
    <col min="9" max="9" width="15.5703125" customWidth="1"/>
  </cols>
  <sheetData>
    <row r="1" spans="1:7" ht="18">
      <c r="A1" s="24" t="s">
        <v>171</v>
      </c>
      <c r="D1" s="22"/>
      <c r="E1" s="22"/>
      <c r="F1" s="22"/>
      <c r="G1" s="22"/>
    </row>
    <row r="3" spans="1:7" ht="18">
      <c r="A3" s="24" t="s">
        <v>16</v>
      </c>
    </row>
    <row r="5" spans="1:7" ht="85.5">
      <c r="B5" s="5" t="s">
        <v>0</v>
      </c>
    </row>
    <row r="6" spans="1:7">
      <c r="A6" s="2" t="s">
        <v>170</v>
      </c>
      <c r="B6" s="12">
        <v>3173</v>
      </c>
    </row>
    <row r="10" spans="1:7" ht="71.25">
      <c r="B10" s="5" t="s">
        <v>15</v>
      </c>
      <c r="C10" s="5" t="s">
        <v>45</v>
      </c>
      <c r="D10" s="5" t="s">
        <v>125</v>
      </c>
      <c r="E10" s="5" t="s">
        <v>14</v>
      </c>
    </row>
    <row r="11" spans="1:7">
      <c r="A11" s="2" t="s">
        <v>170</v>
      </c>
      <c r="B11" s="12">
        <v>3095</v>
      </c>
      <c r="C11" s="57">
        <v>327957</v>
      </c>
      <c r="D11" s="55">
        <f>C11/B11</f>
        <v>105.96348949919225</v>
      </c>
      <c r="E11" s="56">
        <v>188</v>
      </c>
    </row>
    <row r="15" spans="1:7">
      <c r="A15" s="4" t="s">
        <v>13</v>
      </c>
      <c r="B15" s="9"/>
      <c r="C15" s="4"/>
      <c r="D15" s="4"/>
      <c r="E15" s="4"/>
    </row>
    <row r="16" spans="1:7" ht="71.25">
      <c r="A16" s="4"/>
      <c r="B16" s="5" t="s">
        <v>11</v>
      </c>
      <c r="C16" s="5" t="s">
        <v>46</v>
      </c>
      <c r="D16" s="5" t="s">
        <v>126</v>
      </c>
      <c r="E16" s="5" t="s">
        <v>14</v>
      </c>
    </row>
    <row r="17" spans="1:5">
      <c r="A17" s="2" t="s">
        <v>170</v>
      </c>
      <c r="B17" s="12">
        <v>3099</v>
      </c>
      <c r="C17" s="57">
        <v>566351</v>
      </c>
      <c r="D17" s="55">
        <f>C17/B17</f>
        <v>182.75282349144885</v>
      </c>
      <c r="E17" s="56">
        <v>228</v>
      </c>
    </row>
    <row r="20" spans="1:5">
      <c r="A20" t="s">
        <v>127</v>
      </c>
    </row>
    <row r="21" spans="1:5">
      <c r="A21" s="14">
        <v>92970</v>
      </c>
    </row>
    <row r="25" spans="1:5" ht="18">
      <c r="A25" s="24" t="s">
        <v>17</v>
      </c>
    </row>
    <row r="27" spans="1:5" ht="57">
      <c r="B27" s="5" t="s">
        <v>11</v>
      </c>
      <c r="C27" s="5" t="s">
        <v>70</v>
      </c>
      <c r="D27" s="5" t="s">
        <v>129</v>
      </c>
      <c r="E27" s="5" t="s">
        <v>18</v>
      </c>
    </row>
    <row r="28" spans="1:5">
      <c r="A28" s="2" t="s">
        <v>170</v>
      </c>
      <c r="B28" s="12">
        <v>2881</v>
      </c>
      <c r="C28" s="57">
        <v>88154.5</v>
      </c>
      <c r="D28" s="58">
        <f>C28/B28</f>
        <v>30.598576883026727</v>
      </c>
      <c r="E28" s="56">
        <v>34</v>
      </c>
    </row>
    <row r="31" spans="1:5">
      <c r="A31" t="s">
        <v>127</v>
      </c>
    </row>
    <row r="32" spans="1:5">
      <c r="A32" s="14">
        <v>3111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92115-AD31-4860-9407-05ECD8B0EF6E}">
  <dimension ref="A1:Q33"/>
  <sheetViews>
    <sheetView workbookViewId="0"/>
  </sheetViews>
  <sheetFormatPr baseColWidth="10" defaultRowHeight="15"/>
  <cols>
    <col min="1" max="1" width="15.140625" customWidth="1"/>
    <col min="2" max="2" width="14.7109375" customWidth="1"/>
    <col min="3" max="3" width="16.42578125" bestFit="1" customWidth="1"/>
    <col min="4" max="4" width="14.5703125" bestFit="1" customWidth="1"/>
    <col min="5" max="5" width="16" customWidth="1"/>
    <col min="6" max="8" width="14.5703125" bestFit="1" customWidth="1"/>
    <col min="9" max="9" width="15.5703125" customWidth="1"/>
    <col min="10" max="13" width="14.5703125" bestFit="1" customWidth="1"/>
    <col min="16" max="16" width="16.28515625" bestFit="1" customWidth="1"/>
    <col min="17" max="17" width="16.140625" bestFit="1" customWidth="1"/>
  </cols>
  <sheetData>
    <row r="1" spans="1:17" ht="18">
      <c r="A1" s="24" t="s">
        <v>207</v>
      </c>
      <c r="D1" s="22"/>
      <c r="E1" s="22"/>
      <c r="F1" s="22"/>
      <c r="G1" s="22"/>
    </row>
    <row r="3" spans="1:17" ht="18">
      <c r="A3" s="24" t="s">
        <v>16</v>
      </c>
    </row>
    <row r="5" spans="1:17">
      <c r="A5" s="145" t="s">
        <v>208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7"/>
    </row>
    <row r="6" spans="1:17">
      <c r="A6" s="148" t="s">
        <v>209</v>
      </c>
      <c r="B6" s="149" t="s">
        <v>210</v>
      </c>
      <c r="C6" s="150" t="s">
        <v>211</v>
      </c>
      <c r="D6" s="150" t="s">
        <v>212</v>
      </c>
      <c r="E6" s="150" t="s">
        <v>213</v>
      </c>
      <c r="F6" s="150" t="s">
        <v>214</v>
      </c>
      <c r="G6" s="150" t="s">
        <v>215</v>
      </c>
      <c r="H6" s="150" t="s">
        <v>216</v>
      </c>
      <c r="I6" s="150" t="s">
        <v>217</v>
      </c>
      <c r="J6" s="150" t="s">
        <v>218</v>
      </c>
      <c r="K6" s="150" t="s">
        <v>219</v>
      </c>
      <c r="L6" s="150" t="s">
        <v>220</v>
      </c>
      <c r="M6" s="150" t="s">
        <v>221</v>
      </c>
      <c r="N6" s="150" t="s">
        <v>210</v>
      </c>
      <c r="O6" s="150" t="s">
        <v>211</v>
      </c>
      <c r="P6" s="150"/>
      <c r="Q6" s="151" t="s">
        <v>222</v>
      </c>
    </row>
    <row r="7" spans="1:17">
      <c r="A7" s="152" t="s">
        <v>223</v>
      </c>
      <c r="B7" s="152">
        <v>186776.34</v>
      </c>
      <c r="C7" s="153">
        <v>218325.36</v>
      </c>
      <c r="D7" s="153">
        <v>184045.28</v>
      </c>
      <c r="E7" s="153">
        <v>192144.07</v>
      </c>
      <c r="F7" s="153">
        <v>171696.24</v>
      </c>
      <c r="G7" s="154">
        <v>157538.04</v>
      </c>
      <c r="H7" s="153">
        <v>195894.27</v>
      </c>
      <c r="I7" s="153">
        <v>191141.32</v>
      </c>
      <c r="J7" s="153">
        <v>194531.69</v>
      </c>
      <c r="K7" s="153">
        <v>193932.37</v>
      </c>
      <c r="L7" s="153">
        <v>206815.27</v>
      </c>
      <c r="M7" s="155">
        <v>195241.45</v>
      </c>
      <c r="N7" s="155"/>
      <c r="O7" s="153"/>
      <c r="P7" s="153"/>
      <c r="Q7" s="156">
        <f t="shared" ref="Q7:Q12" si="0">SUM(B7:P7)</f>
        <v>2288081.7000000002</v>
      </c>
    </row>
    <row r="8" spans="1:17">
      <c r="A8" s="152" t="s">
        <v>224</v>
      </c>
      <c r="B8" s="152">
        <v>645506.42000000004</v>
      </c>
      <c r="C8" s="153">
        <v>699594.98</v>
      </c>
      <c r="D8" s="153">
        <v>581791.98</v>
      </c>
      <c r="E8" s="153">
        <v>636635.78</v>
      </c>
      <c r="F8" s="153">
        <v>555992.93999999994</v>
      </c>
      <c r="G8" s="154">
        <v>494194.84</v>
      </c>
      <c r="H8" s="153">
        <v>558659.48</v>
      </c>
      <c r="I8" s="153">
        <v>613908.72</v>
      </c>
      <c r="J8" s="153">
        <v>626651.86</v>
      </c>
      <c r="K8" s="153">
        <v>580604.69999999995</v>
      </c>
      <c r="L8" s="153">
        <v>650905.19999999995</v>
      </c>
      <c r="M8" s="155">
        <v>649280.56000000006</v>
      </c>
      <c r="N8" s="155"/>
      <c r="O8" s="153"/>
      <c r="P8" s="153"/>
      <c r="Q8" s="156">
        <f t="shared" si="0"/>
        <v>7293727.4600000009</v>
      </c>
    </row>
    <row r="9" spans="1:17">
      <c r="A9" s="152" t="s">
        <v>225</v>
      </c>
      <c r="B9" s="152">
        <v>2380603.9700000002</v>
      </c>
      <c r="C9" s="153">
        <v>1919017.69</v>
      </c>
      <c r="D9" s="153">
        <v>1690410.44</v>
      </c>
      <c r="E9" s="153">
        <v>2204015.83</v>
      </c>
      <c r="F9" s="153">
        <v>1817468.74</v>
      </c>
      <c r="G9" s="154">
        <v>1374131.38</v>
      </c>
      <c r="H9" s="153">
        <v>1375318.52</v>
      </c>
      <c r="I9" s="153">
        <v>1988492.98</v>
      </c>
      <c r="J9" s="153">
        <v>2065100.9</v>
      </c>
      <c r="K9" s="153">
        <v>1121105.1200000001</v>
      </c>
      <c r="L9" s="153">
        <v>1945192.75</v>
      </c>
      <c r="M9" s="155">
        <v>2301487.7000000002</v>
      </c>
      <c r="N9" s="155"/>
      <c r="O9" s="153"/>
      <c r="P9" s="153"/>
      <c r="Q9" s="156">
        <f t="shared" si="0"/>
        <v>22182346.02</v>
      </c>
    </row>
    <row r="10" spans="1:17">
      <c r="A10" s="152" t="s">
        <v>226</v>
      </c>
      <c r="B10" s="152">
        <v>493788.9</v>
      </c>
      <c r="C10" s="153">
        <v>583769.4</v>
      </c>
      <c r="D10" s="153">
        <v>454585.5</v>
      </c>
      <c r="E10" s="153">
        <v>489105.9</v>
      </c>
      <c r="F10" s="153">
        <v>324866.40000000002</v>
      </c>
      <c r="G10" s="154">
        <v>249135.6</v>
      </c>
      <c r="H10" s="153">
        <v>335603.85</v>
      </c>
      <c r="I10" s="153">
        <v>443446.65</v>
      </c>
      <c r="J10" s="153">
        <v>368050.35</v>
      </c>
      <c r="K10" s="153">
        <v>221773.5</v>
      </c>
      <c r="L10" s="153">
        <v>468534.15</v>
      </c>
      <c r="M10" s="155">
        <v>516300.75</v>
      </c>
      <c r="N10" s="155"/>
      <c r="O10" s="153"/>
      <c r="P10" s="153"/>
      <c r="Q10" s="156">
        <f t="shared" si="0"/>
        <v>4948960.95</v>
      </c>
    </row>
    <row r="11" spans="1:17">
      <c r="A11" s="157" t="s">
        <v>227</v>
      </c>
      <c r="B11" s="157">
        <f>SUM(B7:B10)</f>
        <v>3706675.6300000004</v>
      </c>
      <c r="C11" s="157">
        <f>SUM(C7:C10)</f>
        <v>3420707.4299999997</v>
      </c>
      <c r="D11" s="157">
        <f t="shared" ref="D11:M11" si="1">SUM(D7:D10)</f>
        <v>2910833.2</v>
      </c>
      <c r="E11" s="157">
        <f t="shared" si="1"/>
        <v>3521901.58</v>
      </c>
      <c r="F11" s="157">
        <f t="shared" si="1"/>
        <v>2870024.32</v>
      </c>
      <c r="G11" s="157">
        <f t="shared" si="1"/>
        <v>2274999.86</v>
      </c>
      <c r="H11" s="157">
        <f t="shared" si="1"/>
        <v>2465476.12</v>
      </c>
      <c r="I11" s="157">
        <f t="shared" si="1"/>
        <v>3236989.67</v>
      </c>
      <c r="J11" s="157">
        <f t="shared" si="1"/>
        <v>3254334.8000000003</v>
      </c>
      <c r="K11" s="157">
        <f t="shared" si="1"/>
        <v>2117415.69</v>
      </c>
      <c r="L11" s="157">
        <f t="shared" si="1"/>
        <v>3271447.3699999996</v>
      </c>
      <c r="M11" s="158">
        <f t="shared" si="1"/>
        <v>3662310.46</v>
      </c>
      <c r="N11" s="158">
        <f>SUM(N7:N10)</f>
        <v>0</v>
      </c>
      <c r="O11" s="157">
        <f t="shared" ref="O11:P11" si="2">SUM(O7:O10)</f>
        <v>0</v>
      </c>
      <c r="P11" s="157">
        <f t="shared" si="2"/>
        <v>0</v>
      </c>
      <c r="Q11" s="159">
        <f t="shared" si="0"/>
        <v>36713116.130000003</v>
      </c>
    </row>
    <row r="12" spans="1:17">
      <c r="A12" s="160" t="s">
        <v>228</v>
      </c>
      <c r="B12" s="161"/>
      <c r="C12" s="153"/>
      <c r="D12" s="153"/>
      <c r="E12" s="153"/>
      <c r="F12" s="153"/>
      <c r="G12" s="153"/>
      <c r="H12" s="153"/>
      <c r="J12" s="153">
        <v>-241105.66</v>
      </c>
      <c r="K12" s="153"/>
      <c r="L12" s="153"/>
      <c r="M12" s="153"/>
      <c r="N12" s="153"/>
      <c r="O12" s="153"/>
      <c r="P12" s="153"/>
      <c r="Q12" s="156">
        <f t="shared" si="0"/>
        <v>-241105.66</v>
      </c>
    </row>
    <row r="13" spans="1:17">
      <c r="A13" s="148" t="s">
        <v>10</v>
      </c>
      <c r="B13" s="162">
        <f>SUM(B11:B12)</f>
        <v>3706675.6300000004</v>
      </c>
      <c r="C13" s="162">
        <f t="shared" ref="C13:P13" si="3">SUM(C11:C12)</f>
        <v>3420707.4299999997</v>
      </c>
      <c r="D13" s="162">
        <f t="shared" si="3"/>
        <v>2910833.2</v>
      </c>
      <c r="E13" s="162">
        <f t="shared" si="3"/>
        <v>3521901.58</v>
      </c>
      <c r="F13" s="162">
        <f t="shared" si="3"/>
        <v>2870024.32</v>
      </c>
      <c r="G13" s="162">
        <f t="shared" si="3"/>
        <v>2274999.86</v>
      </c>
      <c r="H13" s="162">
        <f t="shared" si="3"/>
        <v>2465476.12</v>
      </c>
      <c r="I13" s="162">
        <f t="shared" si="3"/>
        <v>3236989.67</v>
      </c>
      <c r="J13" s="162">
        <f t="shared" si="3"/>
        <v>3013229.14</v>
      </c>
      <c r="K13" s="162">
        <f t="shared" si="3"/>
        <v>2117415.69</v>
      </c>
      <c r="L13" s="162">
        <f t="shared" si="3"/>
        <v>3271447.3699999996</v>
      </c>
      <c r="M13" s="162">
        <f t="shared" si="3"/>
        <v>3662310.46</v>
      </c>
      <c r="N13" s="162">
        <f>SUM(N11:N12)</f>
        <v>0</v>
      </c>
      <c r="O13" s="162">
        <f t="shared" si="3"/>
        <v>0</v>
      </c>
      <c r="P13" s="162">
        <f t="shared" si="3"/>
        <v>0</v>
      </c>
      <c r="Q13" s="163">
        <f>SUM(Q11:Q12)</f>
        <v>36472010.470000006</v>
      </c>
    </row>
    <row r="14" spans="1:17"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</row>
    <row r="15" spans="1:17" ht="30">
      <c r="A15" s="165" t="s">
        <v>229</v>
      </c>
      <c r="B15" s="166">
        <v>45003220</v>
      </c>
      <c r="C15" s="167"/>
      <c r="D15" s="168" t="s">
        <v>230</v>
      </c>
      <c r="E15" s="166">
        <v>39596250</v>
      </c>
      <c r="F15" s="168" t="s">
        <v>231</v>
      </c>
      <c r="G15" s="166">
        <f>B15-E15</f>
        <v>5406970</v>
      </c>
    </row>
    <row r="16" spans="1:17" ht="30">
      <c r="A16" s="165" t="s">
        <v>232</v>
      </c>
      <c r="B16" s="166">
        <f>+B15-Q13</f>
        <v>8531209.5299999937</v>
      </c>
      <c r="C16" s="167"/>
      <c r="D16" s="168" t="s">
        <v>233</v>
      </c>
      <c r="E16" s="166">
        <f>B16-G16</f>
        <v>5412321.2299999939</v>
      </c>
      <c r="F16" s="168" t="s">
        <v>234</v>
      </c>
      <c r="G16" s="166">
        <f>G15-Q7</f>
        <v>3118888.3</v>
      </c>
    </row>
    <row r="20" spans="1:16" ht="18">
      <c r="A20" s="24" t="s">
        <v>17</v>
      </c>
    </row>
    <row r="22" spans="1:16" ht="15.75">
      <c r="A22" s="169" t="s">
        <v>235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1"/>
    </row>
    <row r="23" spans="1:16" ht="15.75">
      <c r="A23" s="169" t="s">
        <v>236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1"/>
    </row>
    <row r="24" spans="1:16" ht="31.5">
      <c r="A24" s="172" t="s">
        <v>209</v>
      </c>
      <c r="B24" s="173">
        <v>43770</v>
      </c>
      <c r="C24" s="174">
        <v>43800</v>
      </c>
      <c r="D24" s="175" t="s">
        <v>212</v>
      </c>
      <c r="E24" s="175" t="s">
        <v>213</v>
      </c>
      <c r="F24" s="174" t="s">
        <v>214</v>
      </c>
      <c r="G24" s="174" t="s">
        <v>215</v>
      </c>
      <c r="H24" s="174" t="s">
        <v>216</v>
      </c>
      <c r="I24" s="174" t="s">
        <v>217</v>
      </c>
      <c r="J24" s="174" t="s">
        <v>218</v>
      </c>
      <c r="K24" s="174" t="s">
        <v>219</v>
      </c>
      <c r="L24" s="174" t="s">
        <v>220</v>
      </c>
      <c r="M24" s="174" t="s">
        <v>221</v>
      </c>
      <c r="N24" s="174" t="s">
        <v>210</v>
      </c>
      <c r="O24" s="174" t="s">
        <v>211</v>
      </c>
      <c r="P24" s="175" t="s">
        <v>10</v>
      </c>
    </row>
    <row r="25" spans="1:16" ht="15.75">
      <c r="A25" s="176" t="s">
        <v>237</v>
      </c>
      <c r="B25" s="176"/>
      <c r="C25" s="176">
        <v>262947.53999999998</v>
      </c>
      <c r="D25" s="177">
        <v>310350.90999999997</v>
      </c>
      <c r="E25" s="177">
        <v>349127.13</v>
      </c>
      <c r="F25" s="177">
        <v>250256.37</v>
      </c>
      <c r="G25" s="177">
        <v>113898.77999999998</v>
      </c>
      <c r="H25" s="177">
        <v>179102.33</v>
      </c>
      <c r="I25" s="177">
        <v>279073.51</v>
      </c>
      <c r="J25" s="177">
        <v>321533.89999999997</v>
      </c>
      <c r="K25" s="177">
        <v>123585.59</v>
      </c>
      <c r="L25" s="177">
        <v>354418.46</v>
      </c>
      <c r="M25" s="177">
        <v>352704.76</v>
      </c>
      <c r="N25" s="177"/>
      <c r="O25" s="177"/>
      <c r="P25" s="177">
        <f>SUM(C25:O25)</f>
        <v>2896999.2800000003</v>
      </c>
    </row>
    <row r="26" spans="1:16" ht="15.75">
      <c r="A26" s="176" t="s">
        <v>238</v>
      </c>
      <c r="B26" s="176"/>
      <c r="C26" s="176">
        <v>28899</v>
      </c>
      <c r="D26" s="177">
        <v>38122.97</v>
      </c>
      <c r="E26" s="177">
        <v>43214.06</v>
      </c>
      <c r="F26" s="177">
        <v>30780.69</v>
      </c>
      <c r="G26" s="177">
        <v>13754.64</v>
      </c>
      <c r="H26" s="177">
        <v>22541.96</v>
      </c>
      <c r="I26" s="177">
        <v>34851.56</v>
      </c>
      <c r="J26" s="177">
        <v>39815.535000000003</v>
      </c>
      <c r="K26" s="177">
        <v>15393.69</v>
      </c>
      <c r="L26" s="177">
        <v>43518.45</v>
      </c>
      <c r="M26" s="178">
        <v>43160.54</v>
      </c>
      <c r="N26" s="179"/>
      <c r="O26" s="177"/>
      <c r="P26" s="177">
        <f>SUM(C26:O26)</f>
        <v>354053.09499999997</v>
      </c>
    </row>
    <row r="27" spans="1:16" ht="15.75">
      <c r="A27" s="180" t="s">
        <v>227</v>
      </c>
      <c r="B27" s="180"/>
      <c r="C27" s="180">
        <v>295169.93</v>
      </c>
      <c r="D27" s="180">
        <f>SUM(D25:D26)</f>
        <v>348473.88</v>
      </c>
      <c r="E27" s="180">
        <f>SUM(E25:E26)</f>
        <v>392341.19</v>
      </c>
      <c r="F27" s="180">
        <f>SUM(F25:F26)</f>
        <v>281037.06</v>
      </c>
      <c r="G27" s="180">
        <f>SUM(G25:G26)</f>
        <v>127653.41999999998</v>
      </c>
      <c r="H27" s="180">
        <f t="shared" ref="H27:O27" si="4">SUM(H25:H26)</f>
        <v>201644.28999999998</v>
      </c>
      <c r="I27" s="180">
        <f t="shared" si="4"/>
        <v>313925.07</v>
      </c>
      <c r="J27" s="180">
        <f t="shared" si="4"/>
        <v>361349.43499999994</v>
      </c>
      <c r="K27" s="180">
        <f t="shared" si="4"/>
        <v>138979.28</v>
      </c>
      <c r="L27" s="180">
        <f t="shared" si="4"/>
        <v>397936.91000000003</v>
      </c>
      <c r="M27" s="180">
        <f>SUM(M25:M26)</f>
        <v>395865.3</v>
      </c>
      <c r="N27" s="180">
        <f t="shared" si="4"/>
        <v>0</v>
      </c>
      <c r="O27" s="180">
        <f t="shared" si="4"/>
        <v>0</v>
      </c>
      <c r="P27" s="181">
        <f>SUM(C27:O27)</f>
        <v>3254375.7649999997</v>
      </c>
    </row>
    <row r="28" spans="1:16" ht="15.75">
      <c r="A28" s="182" t="s">
        <v>239</v>
      </c>
      <c r="B28" s="183">
        <v>174003.27</v>
      </c>
      <c r="C28" s="180"/>
      <c r="D28" s="180"/>
      <c r="E28" s="176"/>
      <c r="F28" s="184"/>
      <c r="G28" s="180"/>
      <c r="H28" s="184"/>
      <c r="I28" s="184"/>
      <c r="J28" s="180"/>
      <c r="K28" s="180"/>
      <c r="L28" s="180"/>
      <c r="M28" s="180"/>
      <c r="N28" s="180"/>
      <c r="O28" s="180"/>
      <c r="P28" s="181"/>
    </row>
    <row r="29" spans="1:16" ht="15.75">
      <c r="A29" s="182" t="s">
        <v>228</v>
      </c>
      <c r="B29" s="182"/>
      <c r="C29" s="185">
        <v>-35.799999999999997</v>
      </c>
      <c r="D29" s="177">
        <v>-708.05</v>
      </c>
      <c r="E29" s="177">
        <v>-233.44</v>
      </c>
      <c r="F29" s="177"/>
      <c r="G29" s="177"/>
      <c r="H29" s="180">
        <v>-967.14</v>
      </c>
      <c r="I29" s="180">
        <v>-83.055000000000007</v>
      </c>
      <c r="J29" s="183">
        <v>-225.935</v>
      </c>
      <c r="K29" s="177"/>
      <c r="L29" s="177">
        <v>-282.22000000000003</v>
      </c>
      <c r="M29" s="177">
        <v>-166.11</v>
      </c>
      <c r="N29" s="177"/>
      <c r="O29" s="177"/>
      <c r="P29" s="186">
        <f>SUM(C29:O29)</f>
        <v>-2701.7500000000005</v>
      </c>
    </row>
    <row r="30" spans="1:16" ht="15.75">
      <c r="A30" s="172" t="s">
        <v>10</v>
      </c>
      <c r="B30" s="187">
        <v>174003.27</v>
      </c>
      <c r="C30" s="188">
        <f>SUM(C27:C29)</f>
        <v>295134.13</v>
      </c>
      <c r="D30" s="188">
        <f>SUM(D27:D29)</f>
        <v>347765.83</v>
      </c>
      <c r="E30" s="188">
        <f>SUM(E27:E29)</f>
        <v>392107.75</v>
      </c>
      <c r="F30" s="188">
        <f>SUM(F27:F29)</f>
        <v>281037.06</v>
      </c>
      <c r="G30" s="188">
        <f t="shared" ref="G30:O30" si="5">SUM(G27:G29)</f>
        <v>127653.41999999998</v>
      </c>
      <c r="H30" s="188">
        <f>SUM(H27:H29)</f>
        <v>200677.14999999997</v>
      </c>
      <c r="I30" s="188">
        <f>SUM(I27:I29)</f>
        <v>313842.01500000001</v>
      </c>
      <c r="J30" s="188">
        <f t="shared" si="5"/>
        <v>361123.49999999994</v>
      </c>
      <c r="K30" s="188">
        <f t="shared" si="5"/>
        <v>138979.28</v>
      </c>
      <c r="L30" s="188">
        <f t="shared" si="5"/>
        <v>397654.69000000006</v>
      </c>
      <c r="M30" s="188">
        <f t="shared" si="5"/>
        <v>395699.19</v>
      </c>
      <c r="N30" s="188">
        <f t="shared" si="5"/>
        <v>0</v>
      </c>
      <c r="O30" s="188">
        <f t="shared" si="5"/>
        <v>0</v>
      </c>
      <c r="P30" s="188">
        <f>SUM(B30:O30)</f>
        <v>3425677.2849999997</v>
      </c>
    </row>
    <row r="31" spans="1:16" ht="15.75">
      <c r="A31" s="189"/>
      <c r="B31" s="189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</row>
    <row r="32" spans="1:16" ht="30">
      <c r="A32" s="165" t="s">
        <v>229</v>
      </c>
      <c r="B32" s="190"/>
      <c r="C32" s="191">
        <v>3673250</v>
      </c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</row>
    <row r="33" spans="1:16" ht="30">
      <c r="A33" s="165" t="s">
        <v>232</v>
      </c>
      <c r="B33" s="190"/>
      <c r="C33" s="191">
        <f>+C32-P30</f>
        <v>247572.71500000032</v>
      </c>
      <c r="D33" s="192"/>
      <c r="E33" s="193"/>
      <c r="F33" s="192"/>
      <c r="G33" s="193"/>
      <c r="H33" s="192"/>
      <c r="I33" s="192"/>
      <c r="J33" s="192"/>
      <c r="K33" s="192"/>
      <c r="L33" s="192"/>
      <c r="M33" s="192"/>
      <c r="N33" s="192"/>
      <c r="O33" s="192"/>
      <c r="P33" s="192"/>
    </row>
  </sheetData>
  <mergeCells count="3">
    <mergeCell ref="A5:Q5"/>
    <mergeCell ref="A22:P22"/>
    <mergeCell ref="A23:P23"/>
  </mergeCells>
  <conditionalFormatting sqref="C33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22"/>
  <sheetViews>
    <sheetView zoomScaleNormal="100" workbookViewId="0">
      <selection activeCell="H27" sqref="H27"/>
    </sheetView>
  </sheetViews>
  <sheetFormatPr baseColWidth="10" defaultRowHeight="15"/>
  <cols>
    <col min="1" max="1" width="1.85546875" style="76" customWidth="1"/>
    <col min="2" max="2" width="16.5703125" style="76" customWidth="1"/>
    <col min="3" max="3" width="23.7109375" style="76" customWidth="1"/>
    <col min="4" max="4" width="12" style="76" customWidth="1"/>
    <col min="5" max="5" width="25.7109375" style="76" customWidth="1"/>
    <col min="6" max="8" width="12" style="76" customWidth="1"/>
    <col min="9" max="9" width="14" style="76" customWidth="1"/>
    <col min="10" max="14" width="12" style="76" customWidth="1"/>
    <col min="15" max="15" width="20.85546875" style="76" customWidth="1"/>
    <col min="16" max="1024" width="12" style="76" customWidth="1"/>
  </cols>
  <sheetData>
    <row r="1" spans="2:14" ht="20.25" customHeight="1"/>
    <row r="2" spans="2:14" ht="18" customHeight="1"/>
    <row r="3" spans="2:14" ht="21.75" customHeight="1">
      <c r="B3" s="118" t="s">
        <v>138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5" spans="2:14" ht="19.5" customHeight="1">
      <c r="B5" s="117" t="s">
        <v>173</v>
      </c>
      <c r="C5" s="117"/>
      <c r="D5" s="117"/>
      <c r="E5" s="117"/>
      <c r="F5" s="117"/>
      <c r="G5" s="117"/>
    </row>
    <row r="6" spans="2:14" ht="6.75" customHeight="1"/>
    <row r="7" spans="2:14">
      <c r="B7" s="115" t="s">
        <v>0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</row>
    <row r="8" spans="2:14">
      <c r="B8" s="76" t="s">
        <v>174</v>
      </c>
    </row>
    <row r="10" spans="2:14" ht="24.75">
      <c r="B10" s="77" t="s">
        <v>175</v>
      </c>
      <c r="C10" s="77" t="s">
        <v>176</v>
      </c>
    </row>
    <row r="11" spans="2:14">
      <c r="B11" s="78" t="s">
        <v>140</v>
      </c>
      <c r="C11" s="79">
        <v>11807</v>
      </c>
    </row>
    <row r="12" spans="2:14">
      <c r="B12" s="78" t="s">
        <v>5</v>
      </c>
      <c r="C12" s="79">
        <v>1064</v>
      </c>
    </row>
    <row r="13" spans="2:14">
      <c r="B13" s="78" t="s">
        <v>141</v>
      </c>
      <c r="C13" s="79">
        <v>18539</v>
      </c>
    </row>
    <row r="14" spans="2:14">
      <c r="B14" s="78" t="s">
        <v>142</v>
      </c>
      <c r="C14" s="79">
        <v>8137</v>
      </c>
    </row>
    <row r="15" spans="2:14">
      <c r="B15" s="78" t="s">
        <v>6</v>
      </c>
      <c r="C15" s="79">
        <v>16460</v>
      </c>
    </row>
    <row r="16" spans="2:14">
      <c r="B16" s="78" t="s">
        <v>7</v>
      </c>
      <c r="C16" s="79">
        <v>7629</v>
      </c>
    </row>
    <row r="17" spans="2:14">
      <c r="B17" s="78" t="s">
        <v>143</v>
      </c>
      <c r="C17" s="79">
        <v>9320</v>
      </c>
    </row>
    <row r="18" spans="2:14" ht="26.25">
      <c r="B18" s="80" t="s">
        <v>151</v>
      </c>
      <c r="C18" s="79">
        <v>2546</v>
      </c>
    </row>
    <row r="19" spans="2:14">
      <c r="B19" s="78" t="s">
        <v>8</v>
      </c>
      <c r="C19" s="79">
        <v>640</v>
      </c>
    </row>
    <row r="20" spans="2:14">
      <c r="B20" s="78" t="s">
        <v>144</v>
      </c>
      <c r="C20" s="79">
        <v>32101</v>
      </c>
    </row>
    <row r="21" spans="2:14">
      <c r="B21" s="78" t="s">
        <v>9</v>
      </c>
      <c r="C21" s="79">
        <v>26506</v>
      </c>
    </row>
    <row r="22" spans="2:14">
      <c r="B22" s="81" t="s">
        <v>10</v>
      </c>
      <c r="C22" s="82">
        <f>SUM(C11:C21)</f>
        <v>134749</v>
      </c>
    </row>
    <row r="24" spans="2:14">
      <c r="B24" s="115" t="s">
        <v>91</v>
      </c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</row>
    <row r="25" spans="2:14">
      <c r="B25" s="76" t="s">
        <v>174</v>
      </c>
    </row>
    <row r="27" spans="2:14" ht="24.75">
      <c r="B27" s="77" t="s">
        <v>175</v>
      </c>
      <c r="C27" s="77" t="s">
        <v>177</v>
      </c>
    </row>
    <row r="28" spans="2:14">
      <c r="B28" s="78" t="s">
        <v>140</v>
      </c>
      <c r="C28" s="78">
        <v>4903.25</v>
      </c>
    </row>
    <row r="29" spans="2:14">
      <c r="B29" s="78" t="s">
        <v>5</v>
      </c>
      <c r="C29" s="78">
        <v>708</v>
      </c>
    </row>
    <row r="30" spans="2:14">
      <c r="B30" s="78" t="s">
        <v>141</v>
      </c>
      <c r="C30" s="78">
        <v>8385.5</v>
      </c>
    </row>
    <row r="31" spans="2:14">
      <c r="B31" s="78" t="s">
        <v>142</v>
      </c>
      <c r="C31" s="78">
        <v>4094</v>
      </c>
    </row>
    <row r="32" spans="2:14">
      <c r="B32" s="78" t="s">
        <v>6</v>
      </c>
      <c r="C32" s="78">
        <v>7566.25</v>
      </c>
    </row>
    <row r="33" spans="2:14">
      <c r="B33" s="78" t="s">
        <v>7</v>
      </c>
      <c r="C33" s="78">
        <v>3640</v>
      </c>
    </row>
    <row r="34" spans="2:14">
      <c r="B34" s="78" t="s">
        <v>143</v>
      </c>
      <c r="C34" s="78">
        <v>4285</v>
      </c>
    </row>
    <row r="35" spans="2:14" ht="26.25">
      <c r="B35" s="80" t="s">
        <v>151</v>
      </c>
      <c r="C35" s="78">
        <v>1096</v>
      </c>
    </row>
    <row r="36" spans="2:14">
      <c r="B36" s="78" t="s">
        <v>8</v>
      </c>
      <c r="C36" s="78">
        <v>503</v>
      </c>
    </row>
    <row r="37" spans="2:14">
      <c r="B37" s="78" t="s">
        <v>144</v>
      </c>
      <c r="C37" s="78">
        <v>14044.5</v>
      </c>
    </row>
    <row r="38" spans="2:14">
      <c r="B38" s="78" t="s">
        <v>9</v>
      </c>
      <c r="C38" s="78">
        <v>12587</v>
      </c>
    </row>
    <row r="39" spans="2:14">
      <c r="B39" s="81" t="s">
        <v>10</v>
      </c>
      <c r="C39" s="81">
        <f>SUM(C28:C38)</f>
        <v>61812.5</v>
      </c>
    </row>
    <row r="41" spans="2:14">
      <c r="B41" s="115" t="s">
        <v>93</v>
      </c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</row>
    <row r="42" spans="2:14">
      <c r="B42" s="76" t="s">
        <v>174</v>
      </c>
    </row>
    <row r="44" spans="2:14" ht="24.75">
      <c r="B44" s="77" t="s">
        <v>175</v>
      </c>
      <c r="C44" s="77" t="s">
        <v>178</v>
      </c>
    </row>
    <row r="45" spans="2:14">
      <c r="B45" s="78" t="s">
        <v>140</v>
      </c>
      <c r="C45" s="83">
        <v>701000</v>
      </c>
    </row>
    <row r="46" spans="2:14">
      <c r="B46" s="78" t="s">
        <v>5</v>
      </c>
      <c r="C46" s="83">
        <v>99567.5</v>
      </c>
    </row>
    <row r="47" spans="2:14">
      <c r="B47" s="78" t="s">
        <v>141</v>
      </c>
      <c r="C47" s="83">
        <v>1189010</v>
      </c>
    </row>
    <row r="48" spans="2:14">
      <c r="B48" s="78" t="s">
        <v>142</v>
      </c>
      <c r="C48" s="83">
        <v>577830</v>
      </c>
    </row>
    <row r="49" spans="2:15">
      <c r="B49" s="78" t="s">
        <v>6</v>
      </c>
      <c r="C49" s="83">
        <v>1081800</v>
      </c>
    </row>
    <row r="50" spans="2:15">
      <c r="B50" s="78" t="s">
        <v>7</v>
      </c>
      <c r="C50" s="83">
        <v>517520</v>
      </c>
    </row>
    <row r="51" spans="2:15">
      <c r="B51" s="78" t="s">
        <v>143</v>
      </c>
      <c r="C51" s="83">
        <v>609040</v>
      </c>
    </row>
    <row r="52" spans="2:15" ht="26.25">
      <c r="B52" s="80" t="s">
        <v>151</v>
      </c>
      <c r="C52" s="83">
        <v>157325</v>
      </c>
    </row>
    <row r="53" spans="2:15">
      <c r="B53" s="78" t="s">
        <v>8</v>
      </c>
      <c r="C53" s="83">
        <v>71635</v>
      </c>
    </row>
    <row r="54" spans="2:15">
      <c r="B54" s="78" t="s">
        <v>144</v>
      </c>
      <c r="C54" s="83">
        <v>2009660</v>
      </c>
    </row>
    <row r="55" spans="2:15">
      <c r="B55" s="78" t="s">
        <v>9</v>
      </c>
      <c r="C55" s="83">
        <v>1803310</v>
      </c>
      <c r="O55" s="84"/>
    </row>
    <row r="56" spans="2:15">
      <c r="B56" s="81" t="s">
        <v>10</v>
      </c>
      <c r="C56" s="81">
        <f>SUM(C45:C55)</f>
        <v>8817697.5</v>
      </c>
      <c r="O56" s="84"/>
    </row>
    <row r="58" spans="2:15">
      <c r="B58" s="76" t="s">
        <v>95</v>
      </c>
    </row>
    <row r="60" spans="2:15">
      <c r="B60" s="85" t="s">
        <v>175</v>
      </c>
      <c r="C60" s="116" t="s">
        <v>179</v>
      </c>
      <c r="D60" s="116"/>
      <c r="E60" s="116"/>
    </row>
    <row r="61" spans="2:15">
      <c r="B61" s="77"/>
      <c r="C61" s="77" t="s">
        <v>152</v>
      </c>
      <c r="D61" s="77" t="s">
        <v>153</v>
      </c>
      <c r="E61" s="77" t="s">
        <v>180</v>
      </c>
    </row>
    <row r="62" spans="2:15">
      <c r="B62" s="81" t="s">
        <v>140</v>
      </c>
      <c r="C62" s="79">
        <v>288</v>
      </c>
      <c r="D62" s="79">
        <v>374</v>
      </c>
      <c r="E62" s="82">
        <f t="shared" ref="E62:E73" si="0">SUM(C62:D62)</f>
        <v>662</v>
      </c>
    </row>
    <row r="63" spans="2:15">
      <c r="B63" s="81" t="s">
        <v>5</v>
      </c>
      <c r="C63" s="79">
        <v>20</v>
      </c>
      <c r="D63" s="79">
        <v>27</v>
      </c>
      <c r="E63" s="82">
        <f t="shared" si="0"/>
        <v>47</v>
      </c>
    </row>
    <row r="64" spans="2:15">
      <c r="B64" s="81" t="s">
        <v>141</v>
      </c>
      <c r="C64" s="79">
        <v>412</v>
      </c>
      <c r="D64" s="79">
        <v>464</v>
      </c>
      <c r="E64" s="82">
        <f t="shared" si="0"/>
        <v>876</v>
      </c>
    </row>
    <row r="65" spans="2:14">
      <c r="B65" s="81" t="s">
        <v>142</v>
      </c>
      <c r="C65" s="79">
        <v>333</v>
      </c>
      <c r="D65" s="79">
        <v>370</v>
      </c>
      <c r="E65" s="82">
        <f t="shared" si="0"/>
        <v>703</v>
      </c>
    </row>
    <row r="66" spans="2:14">
      <c r="B66" s="81" t="s">
        <v>6</v>
      </c>
      <c r="C66" s="79">
        <v>432</v>
      </c>
      <c r="D66" s="79">
        <v>545</v>
      </c>
      <c r="E66" s="82">
        <f t="shared" si="0"/>
        <v>977</v>
      </c>
    </row>
    <row r="67" spans="2:14">
      <c r="B67" s="81" t="s">
        <v>7</v>
      </c>
      <c r="C67" s="79">
        <v>223</v>
      </c>
      <c r="D67" s="79">
        <v>289</v>
      </c>
      <c r="E67" s="82">
        <f t="shared" si="0"/>
        <v>512</v>
      </c>
    </row>
    <row r="68" spans="2:14">
      <c r="B68" s="81" t="s">
        <v>143</v>
      </c>
      <c r="C68" s="79">
        <v>170</v>
      </c>
      <c r="D68" s="79">
        <v>250</v>
      </c>
      <c r="E68" s="82">
        <f t="shared" si="0"/>
        <v>420</v>
      </c>
    </row>
    <row r="69" spans="2:14" ht="26.25">
      <c r="B69" s="86" t="s">
        <v>151</v>
      </c>
      <c r="C69" s="79">
        <v>81</v>
      </c>
      <c r="D69" s="79">
        <v>134</v>
      </c>
      <c r="E69" s="82">
        <f t="shared" si="0"/>
        <v>215</v>
      </c>
    </row>
    <row r="70" spans="2:14">
      <c r="B70" s="81" t="s">
        <v>8</v>
      </c>
      <c r="C70" s="79">
        <v>34</v>
      </c>
      <c r="D70" s="79">
        <v>52</v>
      </c>
      <c r="E70" s="82">
        <f t="shared" si="0"/>
        <v>86</v>
      </c>
    </row>
    <row r="71" spans="2:14">
      <c r="B71" s="81" t="s">
        <v>144</v>
      </c>
      <c r="C71" s="79">
        <v>836</v>
      </c>
      <c r="D71" s="79">
        <v>871</v>
      </c>
      <c r="E71" s="82">
        <f t="shared" si="0"/>
        <v>1707</v>
      </c>
    </row>
    <row r="72" spans="2:14">
      <c r="B72" s="81" t="s">
        <v>9</v>
      </c>
      <c r="C72" s="79">
        <v>978</v>
      </c>
      <c r="D72" s="79">
        <v>1348</v>
      </c>
      <c r="E72" s="82">
        <f t="shared" si="0"/>
        <v>2326</v>
      </c>
    </row>
    <row r="73" spans="2:14">
      <c r="B73" s="81" t="s">
        <v>10</v>
      </c>
      <c r="C73" s="82">
        <f>SUM(C62:C72)</f>
        <v>3807</v>
      </c>
      <c r="D73" s="82">
        <f>SUM(D62:D72)</f>
        <v>4724</v>
      </c>
      <c r="E73" s="82">
        <f t="shared" si="0"/>
        <v>8531</v>
      </c>
    </row>
    <row r="75" spans="2:14">
      <c r="B75" s="115" t="s">
        <v>111</v>
      </c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</row>
    <row r="76" spans="2:14">
      <c r="B76" s="76" t="s">
        <v>181</v>
      </c>
    </row>
    <row r="78" spans="2:14" ht="38.25">
      <c r="B78" s="85" t="s">
        <v>175</v>
      </c>
      <c r="C78" s="87" t="s">
        <v>52</v>
      </c>
      <c r="D78" s="87" t="s">
        <v>154</v>
      </c>
      <c r="E78" s="87" t="s">
        <v>155</v>
      </c>
      <c r="F78" s="87" t="s">
        <v>100</v>
      </c>
      <c r="G78" s="87" t="s">
        <v>54</v>
      </c>
      <c r="H78" s="87" t="s">
        <v>53</v>
      </c>
      <c r="I78" s="87" t="s">
        <v>156</v>
      </c>
      <c r="J78" s="88" t="s">
        <v>157</v>
      </c>
    </row>
    <row r="79" spans="2:14">
      <c r="B79" s="78" t="s">
        <v>140</v>
      </c>
      <c r="C79" s="89">
        <v>2367</v>
      </c>
      <c r="D79" s="89">
        <v>152</v>
      </c>
      <c r="E79" s="89">
        <v>0</v>
      </c>
      <c r="F79" s="89">
        <v>3</v>
      </c>
      <c r="G79" s="89">
        <v>7810</v>
      </c>
      <c r="H79" s="89">
        <v>91</v>
      </c>
      <c r="I79" s="89">
        <v>4092</v>
      </c>
      <c r="J79" s="90">
        <f t="shared" ref="J79:J89" si="1">SUM(C79:I79)</f>
        <v>14515</v>
      </c>
    </row>
    <row r="80" spans="2:14">
      <c r="B80" s="78" t="s">
        <v>5</v>
      </c>
      <c r="C80" s="89">
        <v>433</v>
      </c>
      <c r="D80" s="89">
        <v>0</v>
      </c>
      <c r="E80" s="89">
        <v>0</v>
      </c>
      <c r="F80" s="89">
        <v>0</v>
      </c>
      <c r="G80" s="89">
        <v>928</v>
      </c>
      <c r="H80" s="89">
        <v>0</v>
      </c>
      <c r="I80" s="89">
        <v>6</v>
      </c>
      <c r="J80" s="90">
        <f t="shared" si="1"/>
        <v>1367</v>
      </c>
    </row>
    <row r="81" spans="2:14">
      <c r="B81" s="78" t="s">
        <v>141</v>
      </c>
      <c r="C81" s="89">
        <v>8990</v>
      </c>
      <c r="D81" s="89">
        <v>18649</v>
      </c>
      <c r="E81" s="89">
        <v>0</v>
      </c>
      <c r="F81" s="89">
        <v>1</v>
      </c>
      <c r="G81" s="89">
        <v>15490</v>
      </c>
      <c r="H81" s="89">
        <v>352</v>
      </c>
      <c r="I81" s="89">
        <v>2289</v>
      </c>
      <c r="J81" s="90">
        <f t="shared" si="1"/>
        <v>45771</v>
      </c>
    </row>
    <row r="82" spans="2:14">
      <c r="B82" s="78" t="s">
        <v>142</v>
      </c>
      <c r="C82" s="89">
        <v>4872</v>
      </c>
      <c r="D82" s="89">
        <v>246</v>
      </c>
      <c r="E82" s="89">
        <v>0</v>
      </c>
      <c r="F82" s="89">
        <v>0</v>
      </c>
      <c r="G82" s="89">
        <v>9891</v>
      </c>
      <c r="H82" s="89">
        <v>326</v>
      </c>
      <c r="I82" s="89">
        <v>412</v>
      </c>
      <c r="J82" s="90">
        <f t="shared" si="1"/>
        <v>15747</v>
      </c>
    </row>
    <row r="83" spans="2:14">
      <c r="B83" s="78" t="s">
        <v>6</v>
      </c>
      <c r="C83" s="89">
        <v>5873</v>
      </c>
      <c r="D83" s="89">
        <v>14674</v>
      </c>
      <c r="E83" s="89">
        <v>1</v>
      </c>
      <c r="F83" s="89">
        <v>0</v>
      </c>
      <c r="G83" s="89">
        <v>14597</v>
      </c>
      <c r="H83" s="89">
        <v>311</v>
      </c>
      <c r="I83" s="89">
        <v>2158</v>
      </c>
      <c r="J83" s="90">
        <f t="shared" si="1"/>
        <v>37614</v>
      </c>
    </row>
    <row r="84" spans="2:14">
      <c r="B84" s="78" t="s">
        <v>7</v>
      </c>
      <c r="C84" s="89">
        <v>3230</v>
      </c>
      <c r="D84" s="89">
        <v>95</v>
      </c>
      <c r="E84" s="89">
        <v>0</v>
      </c>
      <c r="F84" s="89">
        <v>0</v>
      </c>
      <c r="G84" s="89">
        <v>5691</v>
      </c>
      <c r="H84" s="89">
        <v>223</v>
      </c>
      <c r="I84" s="89">
        <v>36</v>
      </c>
      <c r="J84" s="90">
        <f t="shared" si="1"/>
        <v>9275</v>
      </c>
    </row>
    <row r="85" spans="2:14">
      <c r="B85" s="78" t="s">
        <v>143</v>
      </c>
      <c r="C85" s="89">
        <v>3003</v>
      </c>
      <c r="D85" s="89">
        <v>123</v>
      </c>
      <c r="E85" s="89">
        <v>0</v>
      </c>
      <c r="F85" s="89">
        <v>0</v>
      </c>
      <c r="G85" s="89">
        <v>6430</v>
      </c>
      <c r="H85" s="89">
        <v>145</v>
      </c>
      <c r="I85" s="89">
        <v>71</v>
      </c>
      <c r="J85" s="90">
        <f t="shared" si="1"/>
        <v>9772</v>
      </c>
    </row>
    <row r="86" spans="2:14" ht="26.25">
      <c r="B86" s="80" t="s">
        <v>151</v>
      </c>
      <c r="C86" s="89">
        <v>3282</v>
      </c>
      <c r="D86" s="89">
        <v>77</v>
      </c>
      <c r="E86" s="89">
        <v>0</v>
      </c>
      <c r="F86" s="89">
        <v>0</v>
      </c>
      <c r="G86" s="89">
        <v>3908</v>
      </c>
      <c r="H86" s="89">
        <v>256</v>
      </c>
      <c r="I86" s="89">
        <v>114</v>
      </c>
      <c r="J86" s="90">
        <f t="shared" si="1"/>
        <v>7637</v>
      </c>
    </row>
    <row r="87" spans="2:14">
      <c r="B87" s="78" t="s">
        <v>8</v>
      </c>
      <c r="C87" s="89">
        <v>231</v>
      </c>
      <c r="D87" s="89">
        <v>0</v>
      </c>
      <c r="E87" s="89">
        <v>0</v>
      </c>
      <c r="F87" s="89">
        <v>0</v>
      </c>
      <c r="G87" s="89">
        <v>406</v>
      </c>
      <c r="H87" s="89">
        <v>0</v>
      </c>
      <c r="I87" s="89">
        <v>34</v>
      </c>
      <c r="J87" s="90">
        <f t="shared" si="1"/>
        <v>671</v>
      </c>
    </row>
    <row r="88" spans="2:14">
      <c r="B88" s="78" t="s">
        <v>144</v>
      </c>
      <c r="C88" s="89">
        <v>11123</v>
      </c>
      <c r="D88" s="89">
        <v>8059</v>
      </c>
      <c r="E88" s="89">
        <v>50</v>
      </c>
      <c r="F88" s="89">
        <v>0</v>
      </c>
      <c r="G88" s="89">
        <v>30998</v>
      </c>
      <c r="H88" s="89">
        <v>504</v>
      </c>
      <c r="I88" s="89">
        <v>2241</v>
      </c>
      <c r="J88" s="90">
        <f t="shared" si="1"/>
        <v>52975</v>
      </c>
    </row>
    <row r="89" spans="2:14">
      <c r="B89" s="78" t="s">
        <v>9</v>
      </c>
      <c r="C89" s="89">
        <v>8182</v>
      </c>
      <c r="D89" s="89">
        <v>641</v>
      </c>
      <c r="E89" s="89">
        <v>181</v>
      </c>
      <c r="F89" s="89">
        <v>23</v>
      </c>
      <c r="G89" s="89">
        <v>23605</v>
      </c>
      <c r="H89" s="89">
        <v>359</v>
      </c>
      <c r="I89" s="89">
        <v>270</v>
      </c>
      <c r="J89" s="90">
        <f t="shared" si="1"/>
        <v>33261</v>
      </c>
    </row>
    <row r="90" spans="2:14">
      <c r="B90" s="81" t="s">
        <v>10</v>
      </c>
      <c r="C90" s="90">
        <f t="shared" ref="C90:J90" si="2">SUM(C79:C89)</f>
        <v>51586</v>
      </c>
      <c r="D90" s="90">
        <f t="shared" si="2"/>
        <v>42716</v>
      </c>
      <c r="E90" s="90">
        <f t="shared" si="2"/>
        <v>232</v>
      </c>
      <c r="F90" s="90">
        <f t="shared" si="2"/>
        <v>27</v>
      </c>
      <c r="G90" s="90">
        <f t="shared" si="2"/>
        <v>119754</v>
      </c>
      <c r="H90" s="90">
        <f t="shared" si="2"/>
        <v>2567</v>
      </c>
      <c r="I90" s="90">
        <f t="shared" si="2"/>
        <v>11723</v>
      </c>
      <c r="J90" s="90">
        <f t="shared" si="2"/>
        <v>228605</v>
      </c>
    </row>
    <row r="92" spans="2:14">
      <c r="B92" s="115" t="s">
        <v>106</v>
      </c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</row>
    <row r="93" spans="2:14">
      <c r="B93" s="76" t="s">
        <v>174</v>
      </c>
    </row>
    <row r="95" spans="2:14" ht="24.75">
      <c r="B95" s="77" t="s">
        <v>175</v>
      </c>
      <c r="C95" s="77" t="s">
        <v>182</v>
      </c>
    </row>
    <row r="96" spans="2:14">
      <c r="B96" s="78" t="s">
        <v>140</v>
      </c>
      <c r="C96" s="83">
        <v>1705032.94</v>
      </c>
    </row>
    <row r="97" spans="2:5">
      <c r="B97" s="78" t="s">
        <v>5</v>
      </c>
      <c r="C97" s="83">
        <v>160806.81</v>
      </c>
    </row>
    <row r="98" spans="2:5">
      <c r="B98" s="78" t="s">
        <v>141</v>
      </c>
      <c r="C98" s="83">
        <v>4680641.63</v>
      </c>
    </row>
    <row r="99" spans="2:5">
      <c r="B99" s="78" t="s">
        <v>142</v>
      </c>
      <c r="C99" s="83">
        <v>1834440.12</v>
      </c>
    </row>
    <row r="100" spans="2:5">
      <c r="B100" s="78" t="s">
        <v>6</v>
      </c>
      <c r="C100" s="83">
        <v>3945032.11</v>
      </c>
    </row>
    <row r="101" spans="2:5">
      <c r="B101" s="78" t="s">
        <v>7</v>
      </c>
      <c r="C101" s="83">
        <v>1222136.1100000001</v>
      </c>
    </row>
    <row r="102" spans="2:5">
      <c r="B102" s="78" t="s">
        <v>143</v>
      </c>
      <c r="C102" s="83">
        <v>1243034.1000000001</v>
      </c>
    </row>
    <row r="103" spans="2:5" ht="26.25">
      <c r="B103" s="80" t="s">
        <v>151</v>
      </c>
      <c r="C103" s="83">
        <v>1032811.98</v>
      </c>
    </row>
    <row r="104" spans="2:5">
      <c r="B104" s="78" t="s">
        <v>8</v>
      </c>
      <c r="C104" s="83">
        <v>83696.789999999994</v>
      </c>
    </row>
    <row r="105" spans="2:5">
      <c r="B105" s="78" t="s">
        <v>144</v>
      </c>
      <c r="C105" s="83">
        <v>5732444.0700000003</v>
      </c>
    </row>
    <row r="106" spans="2:5">
      <c r="B106" s="78" t="s">
        <v>9</v>
      </c>
      <c r="C106" s="83">
        <v>4284373.95</v>
      </c>
    </row>
    <row r="107" spans="2:5">
      <c r="B107" s="81" t="s">
        <v>10</v>
      </c>
      <c r="C107" s="91">
        <f>SUM(C96:C106)</f>
        <v>25924450.609999996</v>
      </c>
    </row>
    <row r="109" spans="2:5">
      <c r="B109" s="76" t="s">
        <v>95</v>
      </c>
    </row>
    <row r="111" spans="2:5">
      <c r="B111" s="85" t="s">
        <v>175</v>
      </c>
      <c r="C111" s="116" t="s">
        <v>183</v>
      </c>
      <c r="D111" s="116"/>
      <c r="E111" s="116"/>
    </row>
    <row r="112" spans="2:5">
      <c r="B112" s="85"/>
      <c r="C112" s="85" t="s">
        <v>152</v>
      </c>
      <c r="D112" s="85" t="s">
        <v>153</v>
      </c>
      <c r="E112" s="85" t="s">
        <v>180</v>
      </c>
    </row>
    <row r="113" spans="2:16">
      <c r="B113" s="81" t="s">
        <v>140</v>
      </c>
      <c r="C113" s="79">
        <v>320</v>
      </c>
      <c r="D113" s="79">
        <v>410</v>
      </c>
      <c r="E113" s="82">
        <f t="shared" ref="E113:E124" si="3">SUM(C113:D113)</f>
        <v>730</v>
      </c>
    </row>
    <row r="114" spans="2:16">
      <c r="B114" s="81" t="s">
        <v>5</v>
      </c>
      <c r="C114" s="79">
        <v>20</v>
      </c>
      <c r="D114" s="79">
        <v>30</v>
      </c>
      <c r="E114" s="82">
        <f t="shared" si="3"/>
        <v>50</v>
      </c>
    </row>
    <row r="115" spans="2:16">
      <c r="B115" s="81" t="s">
        <v>141</v>
      </c>
      <c r="C115" s="79">
        <v>374</v>
      </c>
      <c r="D115" s="79">
        <v>443</v>
      </c>
      <c r="E115" s="82">
        <f t="shared" si="3"/>
        <v>817</v>
      </c>
    </row>
    <row r="116" spans="2:16">
      <c r="B116" s="81" t="s">
        <v>142</v>
      </c>
      <c r="C116" s="79">
        <v>372</v>
      </c>
      <c r="D116" s="79">
        <v>414</v>
      </c>
      <c r="E116" s="82">
        <f t="shared" si="3"/>
        <v>786</v>
      </c>
    </row>
    <row r="117" spans="2:16">
      <c r="B117" s="81" t="s">
        <v>6</v>
      </c>
      <c r="C117" s="79">
        <v>483</v>
      </c>
      <c r="D117" s="79">
        <v>593</v>
      </c>
      <c r="E117" s="82">
        <f t="shared" si="3"/>
        <v>1076</v>
      </c>
    </row>
    <row r="118" spans="2:16">
      <c r="B118" s="81" t="s">
        <v>7</v>
      </c>
      <c r="C118" s="79">
        <v>277</v>
      </c>
      <c r="D118" s="79">
        <v>358</v>
      </c>
      <c r="E118" s="82">
        <f t="shared" si="3"/>
        <v>635</v>
      </c>
    </row>
    <row r="119" spans="2:16">
      <c r="B119" s="81" t="s">
        <v>143</v>
      </c>
      <c r="C119" s="79">
        <v>219</v>
      </c>
      <c r="D119" s="79">
        <v>306</v>
      </c>
      <c r="E119" s="82">
        <f t="shared" si="3"/>
        <v>525</v>
      </c>
    </row>
    <row r="120" spans="2:16" ht="26.25">
      <c r="B120" s="86" t="s">
        <v>151</v>
      </c>
      <c r="C120" s="79">
        <v>104</v>
      </c>
      <c r="D120" s="79">
        <v>160</v>
      </c>
      <c r="E120" s="82">
        <f t="shared" si="3"/>
        <v>264</v>
      </c>
    </row>
    <row r="121" spans="2:16">
      <c r="B121" s="81" t="s">
        <v>8</v>
      </c>
      <c r="C121" s="79">
        <v>35</v>
      </c>
      <c r="D121" s="79">
        <v>52</v>
      </c>
      <c r="E121" s="82">
        <f t="shared" si="3"/>
        <v>87</v>
      </c>
    </row>
    <row r="122" spans="2:16">
      <c r="B122" s="81" t="s">
        <v>144</v>
      </c>
      <c r="C122" s="79">
        <v>918</v>
      </c>
      <c r="D122" s="79">
        <v>955</v>
      </c>
      <c r="E122" s="82">
        <f t="shared" si="3"/>
        <v>1873</v>
      </c>
    </row>
    <row r="123" spans="2:16">
      <c r="B123" s="81" t="s">
        <v>9</v>
      </c>
      <c r="C123" s="79">
        <v>1112</v>
      </c>
      <c r="D123" s="79">
        <v>1519</v>
      </c>
      <c r="E123" s="82">
        <f t="shared" si="3"/>
        <v>2631</v>
      </c>
    </row>
    <row r="124" spans="2:16">
      <c r="B124" s="81" t="s">
        <v>10</v>
      </c>
      <c r="C124" s="82">
        <f>SUM(C113:C123)</f>
        <v>4234</v>
      </c>
      <c r="D124" s="82">
        <f>SUM(D113:D123)</f>
        <v>5240</v>
      </c>
      <c r="E124" s="82">
        <f t="shared" si="3"/>
        <v>9474</v>
      </c>
    </row>
    <row r="125" spans="2:16">
      <c r="B125" s="92"/>
      <c r="C125" s="93"/>
      <c r="D125" s="93"/>
      <c r="E125" s="93"/>
    </row>
    <row r="126" spans="2:16">
      <c r="B126" s="115" t="s">
        <v>1</v>
      </c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</row>
    <row r="128" spans="2:16">
      <c r="B128" s="115" t="s">
        <v>184</v>
      </c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</row>
    <row r="129" spans="2:16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</row>
    <row r="130" spans="2:16" ht="51.75">
      <c r="B130" s="85" t="s">
        <v>175</v>
      </c>
      <c r="C130" s="85" t="s">
        <v>185</v>
      </c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</row>
    <row r="131" spans="2:16">
      <c r="B131" s="78" t="s">
        <v>140</v>
      </c>
      <c r="C131" s="95">
        <v>253704.09</v>
      </c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</row>
    <row r="132" spans="2:16">
      <c r="B132" s="78" t="s">
        <v>5</v>
      </c>
      <c r="C132" s="95">
        <v>22737.86</v>
      </c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</row>
    <row r="133" spans="2:16">
      <c r="B133" s="78" t="s">
        <v>141</v>
      </c>
      <c r="C133" s="95">
        <v>585392.49</v>
      </c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</row>
    <row r="134" spans="2:16">
      <c r="B134" s="78" t="s">
        <v>142</v>
      </c>
      <c r="C134" s="95">
        <v>205246.73</v>
      </c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</row>
    <row r="135" spans="2:16">
      <c r="B135" s="78" t="s">
        <v>6</v>
      </c>
      <c r="C135" s="95">
        <v>421062.67</v>
      </c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</row>
    <row r="136" spans="2:16">
      <c r="B136" s="78" t="s">
        <v>7</v>
      </c>
      <c r="C136" s="95">
        <v>162629.14000000001</v>
      </c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</row>
    <row r="137" spans="2:16">
      <c r="B137" s="78" t="s">
        <v>143</v>
      </c>
      <c r="C137" s="95">
        <v>174287.65</v>
      </c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</row>
    <row r="138" spans="2:16" ht="26.25">
      <c r="B138" s="80" t="s">
        <v>151</v>
      </c>
      <c r="C138" s="95">
        <v>120250.81</v>
      </c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</row>
    <row r="139" spans="2:16">
      <c r="B139" s="78" t="s">
        <v>8</v>
      </c>
      <c r="C139" s="95">
        <v>15126.73</v>
      </c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</row>
    <row r="140" spans="2:16">
      <c r="B140" s="78" t="s">
        <v>144</v>
      </c>
      <c r="C140" s="95">
        <v>761105.06</v>
      </c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</row>
    <row r="141" spans="2:16">
      <c r="B141" s="78" t="s">
        <v>9</v>
      </c>
      <c r="C141" s="95">
        <v>564586.99</v>
      </c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</row>
    <row r="142" spans="2:16">
      <c r="B142" s="81" t="s">
        <v>10</v>
      </c>
      <c r="C142" s="91">
        <f>SUM(C131:C141)</f>
        <v>3286130.2199999997</v>
      </c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</row>
    <row r="143" spans="2:16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</row>
    <row r="145" spans="2:15" s="96" customFormat="1" ht="20.25" customHeight="1">
      <c r="B145" s="117" t="s">
        <v>109</v>
      </c>
      <c r="C145" s="117"/>
      <c r="D145" s="117"/>
      <c r="E145" s="117"/>
      <c r="F145" s="117"/>
      <c r="G145" s="117"/>
    </row>
    <row r="146" spans="2:15" ht="6" customHeight="1"/>
    <row r="147" spans="2:15" ht="15.75" customHeight="1">
      <c r="B147" s="115" t="s">
        <v>111</v>
      </c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</row>
    <row r="148" spans="2:15">
      <c r="B148" s="76" t="s">
        <v>174</v>
      </c>
    </row>
    <row r="150" spans="2:15" ht="51.75">
      <c r="B150" s="85" t="s">
        <v>175</v>
      </c>
      <c r="C150" s="85" t="s">
        <v>186</v>
      </c>
    </row>
    <row r="151" spans="2:15">
      <c r="B151" s="78" t="s">
        <v>140</v>
      </c>
      <c r="C151" s="89">
        <v>6337</v>
      </c>
    </row>
    <row r="152" spans="2:15">
      <c r="B152" s="78" t="s">
        <v>5</v>
      </c>
      <c r="C152" s="89">
        <v>648</v>
      </c>
    </row>
    <row r="153" spans="2:15">
      <c r="B153" s="78" t="s">
        <v>141</v>
      </c>
      <c r="C153" s="89">
        <v>10229</v>
      </c>
    </row>
    <row r="154" spans="2:15">
      <c r="B154" s="78" t="s">
        <v>142</v>
      </c>
      <c r="C154" s="89">
        <v>8598</v>
      </c>
    </row>
    <row r="155" spans="2:15">
      <c r="B155" s="78" t="s">
        <v>6</v>
      </c>
      <c r="C155" s="89">
        <v>20457</v>
      </c>
    </row>
    <row r="156" spans="2:15">
      <c r="B156" s="78" t="s">
        <v>7</v>
      </c>
      <c r="C156" s="89">
        <v>6131</v>
      </c>
    </row>
    <row r="157" spans="2:15">
      <c r="B157" s="78" t="s">
        <v>143</v>
      </c>
      <c r="C157" s="89">
        <v>7456</v>
      </c>
    </row>
    <row r="158" spans="2:15" ht="26.25">
      <c r="B158" s="97" t="s">
        <v>151</v>
      </c>
      <c r="C158" s="89">
        <v>7433</v>
      </c>
    </row>
    <row r="159" spans="2:15">
      <c r="B159" s="78" t="s">
        <v>144</v>
      </c>
      <c r="C159" s="89">
        <v>25271</v>
      </c>
    </row>
    <row r="160" spans="2:15">
      <c r="B160" s="78" t="s">
        <v>9</v>
      </c>
      <c r="C160" s="89">
        <v>23700</v>
      </c>
    </row>
    <row r="161" spans="2:15">
      <c r="B161" s="81" t="s">
        <v>10</v>
      </c>
      <c r="C161" s="82">
        <f>SUM(C151:C160)</f>
        <v>116260</v>
      </c>
    </row>
    <row r="164" spans="2:15">
      <c r="B164" s="115" t="s">
        <v>106</v>
      </c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</row>
    <row r="165" spans="2:15">
      <c r="B165" s="76" t="s">
        <v>174</v>
      </c>
    </row>
    <row r="167" spans="2:15" ht="39">
      <c r="B167" s="85" t="s">
        <v>175</v>
      </c>
      <c r="C167" s="85" t="s">
        <v>187</v>
      </c>
    </row>
    <row r="168" spans="2:15">
      <c r="B168" s="78" t="s">
        <v>140</v>
      </c>
      <c r="C168" s="95">
        <v>175561</v>
      </c>
    </row>
    <row r="169" spans="2:15">
      <c r="B169" s="78" t="s">
        <v>5</v>
      </c>
      <c r="C169" s="95">
        <v>21292</v>
      </c>
    </row>
    <row r="170" spans="2:15">
      <c r="B170" s="78" t="s">
        <v>141</v>
      </c>
      <c r="C170" s="95">
        <v>265502</v>
      </c>
    </row>
    <row r="171" spans="2:15">
      <c r="B171" s="78" t="s">
        <v>142</v>
      </c>
      <c r="C171" s="95">
        <v>228556</v>
      </c>
    </row>
    <row r="172" spans="2:15">
      <c r="B172" s="78" t="s">
        <v>6</v>
      </c>
      <c r="C172" s="95">
        <v>503284.5</v>
      </c>
    </row>
    <row r="173" spans="2:15">
      <c r="B173" s="78" t="s">
        <v>7</v>
      </c>
      <c r="C173" s="95">
        <v>164031</v>
      </c>
    </row>
    <row r="174" spans="2:15">
      <c r="B174" s="78" t="s">
        <v>143</v>
      </c>
      <c r="C174" s="95">
        <v>201678.6</v>
      </c>
    </row>
    <row r="175" spans="2:15" ht="26.25">
      <c r="B175" s="80" t="s">
        <v>151</v>
      </c>
      <c r="C175" s="95">
        <v>225592</v>
      </c>
    </row>
    <row r="176" spans="2:15">
      <c r="B176" s="78" t="s">
        <v>144</v>
      </c>
      <c r="C176" s="95">
        <v>632792.1</v>
      </c>
    </row>
    <row r="177" spans="2:5">
      <c r="B177" s="78" t="s">
        <v>9</v>
      </c>
      <c r="C177" s="95">
        <v>615228.5</v>
      </c>
    </row>
    <row r="178" spans="2:5">
      <c r="B178" s="81" t="s">
        <v>10</v>
      </c>
      <c r="C178" s="91">
        <f>SUM(C168:C177)</f>
        <v>3033517.7</v>
      </c>
    </row>
    <row r="180" spans="2:5">
      <c r="B180" s="76" t="s">
        <v>95</v>
      </c>
    </row>
    <row r="182" spans="2:5">
      <c r="B182" s="85" t="s">
        <v>175</v>
      </c>
      <c r="C182" s="116" t="s">
        <v>183</v>
      </c>
      <c r="D182" s="116"/>
      <c r="E182" s="116"/>
    </row>
    <row r="183" spans="2:5">
      <c r="B183" s="85"/>
      <c r="C183" s="85" t="s">
        <v>152</v>
      </c>
      <c r="D183" s="85" t="s">
        <v>153</v>
      </c>
      <c r="E183" s="85" t="s">
        <v>180</v>
      </c>
    </row>
    <row r="184" spans="2:5">
      <c r="B184" s="81" t="s">
        <v>140</v>
      </c>
      <c r="C184" s="79">
        <v>24</v>
      </c>
      <c r="D184" s="79">
        <v>52</v>
      </c>
      <c r="E184" s="82">
        <f t="shared" ref="E184:E194" si="4">SUM(C184:D184)</f>
        <v>76</v>
      </c>
    </row>
    <row r="185" spans="2:5">
      <c r="B185" s="81" t="s">
        <v>5</v>
      </c>
      <c r="C185" s="79">
        <v>4</v>
      </c>
      <c r="D185" s="79">
        <v>8</v>
      </c>
      <c r="E185" s="82">
        <f t="shared" si="4"/>
        <v>12</v>
      </c>
    </row>
    <row r="186" spans="2:5">
      <c r="B186" s="81" t="s">
        <v>141</v>
      </c>
      <c r="C186" s="79">
        <v>38</v>
      </c>
      <c r="D186" s="79">
        <v>63</v>
      </c>
      <c r="E186" s="82">
        <f t="shared" si="4"/>
        <v>101</v>
      </c>
    </row>
    <row r="187" spans="2:5">
      <c r="B187" s="81" t="s">
        <v>142</v>
      </c>
      <c r="C187" s="79">
        <v>50</v>
      </c>
      <c r="D187" s="79">
        <v>95</v>
      </c>
      <c r="E187" s="82">
        <f t="shared" si="4"/>
        <v>145</v>
      </c>
    </row>
    <row r="188" spans="2:5">
      <c r="B188" s="81" t="s">
        <v>6</v>
      </c>
      <c r="C188" s="79">
        <v>29</v>
      </c>
      <c r="D188" s="79">
        <v>110</v>
      </c>
      <c r="E188" s="82">
        <f t="shared" si="4"/>
        <v>139</v>
      </c>
    </row>
    <row r="189" spans="2:5">
      <c r="B189" s="81" t="s">
        <v>7</v>
      </c>
      <c r="C189" s="79">
        <v>16</v>
      </c>
      <c r="D189" s="79">
        <v>45</v>
      </c>
      <c r="E189" s="82">
        <f t="shared" si="4"/>
        <v>61</v>
      </c>
    </row>
    <row r="190" spans="2:5">
      <c r="B190" s="81" t="s">
        <v>143</v>
      </c>
      <c r="C190" s="79">
        <v>22</v>
      </c>
      <c r="D190" s="79">
        <v>60</v>
      </c>
      <c r="E190" s="82">
        <f t="shared" si="4"/>
        <v>82</v>
      </c>
    </row>
    <row r="191" spans="2:5" ht="26.25">
      <c r="B191" s="86" t="s">
        <v>151</v>
      </c>
      <c r="C191" s="79">
        <v>23</v>
      </c>
      <c r="D191" s="79">
        <v>50</v>
      </c>
      <c r="E191" s="82">
        <f t="shared" si="4"/>
        <v>73</v>
      </c>
    </row>
    <row r="192" spans="2:5">
      <c r="B192" s="81" t="s">
        <v>144</v>
      </c>
      <c r="C192" s="79">
        <v>82</v>
      </c>
      <c r="D192" s="79">
        <v>147</v>
      </c>
      <c r="E192" s="82">
        <f t="shared" si="4"/>
        <v>229</v>
      </c>
    </row>
    <row r="193" spans="2:16">
      <c r="B193" s="81" t="s">
        <v>9</v>
      </c>
      <c r="C193" s="79">
        <v>83</v>
      </c>
      <c r="D193" s="79">
        <v>147</v>
      </c>
      <c r="E193" s="82">
        <f t="shared" si="4"/>
        <v>230</v>
      </c>
    </row>
    <row r="194" spans="2:16">
      <c r="B194" s="81" t="s">
        <v>10</v>
      </c>
      <c r="C194" s="82">
        <f>SUM(C184:C193)</f>
        <v>371</v>
      </c>
      <c r="D194" s="82">
        <f>SUM(D184:D193)</f>
        <v>777</v>
      </c>
      <c r="E194" s="82">
        <f t="shared" si="4"/>
        <v>1148</v>
      </c>
    </row>
    <row r="196" spans="2:16">
      <c r="B196" s="115" t="s">
        <v>1</v>
      </c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</row>
    <row r="198" spans="2:16" ht="15.75" customHeight="1">
      <c r="B198" s="115" t="s">
        <v>184</v>
      </c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</row>
    <row r="199" spans="2:16" ht="15.75" customHeight="1"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</row>
    <row r="200" spans="2:16" ht="54.6" customHeight="1">
      <c r="B200" s="85" t="s">
        <v>175</v>
      </c>
      <c r="C200" s="85" t="s">
        <v>188</v>
      </c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</row>
    <row r="201" spans="2:16" ht="15.75" customHeight="1">
      <c r="B201" s="78" t="s">
        <v>140</v>
      </c>
      <c r="C201" s="95">
        <v>15442.16</v>
      </c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</row>
    <row r="202" spans="2:16" ht="15.75" customHeight="1">
      <c r="B202" s="78" t="s">
        <v>5</v>
      </c>
      <c r="C202" s="95">
        <v>1837.55</v>
      </c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</row>
    <row r="203" spans="2:16" ht="15.75" customHeight="1">
      <c r="B203" s="78" t="s">
        <v>141</v>
      </c>
      <c r="C203" s="95">
        <v>25945.73</v>
      </c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</row>
    <row r="204" spans="2:16" ht="15.75" customHeight="1">
      <c r="B204" s="78" t="s">
        <v>142</v>
      </c>
      <c r="C204" s="95">
        <v>21224.23</v>
      </c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</row>
    <row r="205" spans="2:16" ht="15.75" customHeight="1">
      <c r="B205" s="78" t="s">
        <v>6</v>
      </c>
      <c r="C205" s="95">
        <v>44176.5</v>
      </c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</row>
    <row r="206" spans="2:16" ht="15.75" customHeight="1">
      <c r="B206" s="78" t="s">
        <v>7</v>
      </c>
      <c r="C206" s="95">
        <v>15130.6</v>
      </c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</row>
    <row r="207" spans="2:16">
      <c r="B207" s="78" t="s">
        <v>143</v>
      </c>
      <c r="C207" s="95">
        <v>16541.37</v>
      </c>
    </row>
    <row r="208" spans="2:16" ht="26.25">
      <c r="B208" s="80" t="s">
        <v>151</v>
      </c>
      <c r="C208" s="95">
        <v>24367.61</v>
      </c>
    </row>
    <row r="209" spans="1:12">
      <c r="B209" s="78" t="s">
        <v>144</v>
      </c>
      <c r="C209" s="95">
        <v>59324.19</v>
      </c>
    </row>
    <row r="210" spans="1:12">
      <c r="B210" s="78" t="s">
        <v>9</v>
      </c>
      <c r="C210" s="95">
        <v>60942.239999999998</v>
      </c>
    </row>
    <row r="211" spans="1:12">
      <c r="B211" s="81" t="s">
        <v>10</v>
      </c>
      <c r="C211" s="91">
        <f>SUM(C201:C210)</f>
        <v>284932.18</v>
      </c>
    </row>
    <row r="213" spans="1:12" ht="20.25" customHeight="1">
      <c r="A213" s="98"/>
      <c r="B213" s="113" t="s">
        <v>189</v>
      </c>
      <c r="C213" s="113"/>
      <c r="D213" s="113"/>
      <c r="E213" s="113"/>
      <c r="F213" s="113"/>
      <c r="G213" s="113"/>
      <c r="H213" s="113"/>
      <c r="I213" s="113"/>
      <c r="J213" s="113"/>
      <c r="K213" s="113"/>
    </row>
    <row r="214" spans="1:12" ht="21" customHeight="1">
      <c r="A214" s="99"/>
      <c r="B214" s="114" t="s">
        <v>190</v>
      </c>
      <c r="C214" s="114"/>
      <c r="D214" s="114"/>
      <c r="E214" s="114"/>
      <c r="F214" s="114"/>
      <c r="G214" s="114"/>
      <c r="H214" s="114"/>
      <c r="I214" s="114"/>
      <c r="J214" s="114"/>
      <c r="K214" s="114"/>
    </row>
    <row r="215" spans="1:12">
      <c r="A215" s="99"/>
      <c r="B215" s="100" t="s">
        <v>191</v>
      </c>
      <c r="C215" s="101"/>
      <c r="D215" s="99"/>
    </row>
    <row r="216" spans="1:12">
      <c r="A216" s="99"/>
      <c r="B216" s="102" t="s">
        <v>192</v>
      </c>
      <c r="C216" s="103"/>
      <c r="D216" s="99"/>
    </row>
    <row r="217" spans="1:12">
      <c r="A217" s="99"/>
      <c r="B217" s="104" t="s">
        <v>55</v>
      </c>
      <c r="C217" s="105">
        <f>SUM(C215:C216)</f>
        <v>0</v>
      </c>
      <c r="D217" s="99"/>
    </row>
    <row r="218" spans="1:12" ht="8.25" customHeight="1">
      <c r="A218" s="99"/>
      <c r="B218" s="99"/>
      <c r="C218" s="99"/>
      <c r="D218" s="99"/>
    </row>
    <row r="219" spans="1:12" ht="18.75" customHeight="1">
      <c r="B219" s="115" t="s">
        <v>193</v>
      </c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</row>
    <row r="220" spans="1:12">
      <c r="B220" s="100" t="s">
        <v>191</v>
      </c>
      <c r="C220" s="101"/>
    </row>
    <row r="221" spans="1:12">
      <c r="B221" s="102" t="s">
        <v>192</v>
      </c>
      <c r="C221" s="103"/>
    </row>
    <row r="222" spans="1:12">
      <c r="B222" s="104" t="s">
        <v>55</v>
      </c>
      <c r="C222" s="105">
        <f>SUM(C220:C221)</f>
        <v>0</v>
      </c>
    </row>
  </sheetData>
  <mergeCells count="20">
    <mergeCell ref="C60:E60"/>
    <mergeCell ref="B75:N75"/>
    <mergeCell ref="B3:N3"/>
    <mergeCell ref="B5:G5"/>
    <mergeCell ref="B7:N7"/>
    <mergeCell ref="B24:N24"/>
    <mergeCell ref="B41:N41"/>
    <mergeCell ref="B92:N92"/>
    <mergeCell ref="C111:E111"/>
    <mergeCell ref="B126:O126"/>
    <mergeCell ref="B128:P128"/>
    <mergeCell ref="B145:G145"/>
    <mergeCell ref="B213:K213"/>
    <mergeCell ref="B214:K214"/>
    <mergeCell ref="B219:L219"/>
    <mergeCell ref="B147:O147"/>
    <mergeCell ref="B164:O164"/>
    <mergeCell ref="C182:E182"/>
    <mergeCell ref="B196:O196"/>
    <mergeCell ref="B198:P19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topLeftCell="A23" zoomScaleNormal="100" workbookViewId="0">
      <selection activeCell="A51" sqref="A51"/>
    </sheetView>
  </sheetViews>
  <sheetFormatPr baseColWidth="10" defaultRowHeight="14.25"/>
  <cols>
    <col min="1" max="1" width="17.7109375" style="4" bestFit="1" customWidth="1"/>
    <col min="2" max="2" width="14.5703125" style="4" customWidth="1"/>
    <col min="3" max="3" width="16.85546875" style="4" customWidth="1"/>
    <col min="4" max="4" width="12.7109375" style="4" customWidth="1"/>
    <col min="5" max="5" width="15.42578125" style="4" customWidth="1"/>
    <col min="6" max="8" width="11.42578125" style="4"/>
    <col min="9" max="9" width="24.28515625" style="4" customWidth="1"/>
    <col min="10" max="16384" width="11.42578125" style="4"/>
  </cols>
  <sheetData>
    <row r="1" spans="1:7" ht="18">
      <c r="A1" s="24" t="s">
        <v>124</v>
      </c>
      <c r="D1" s="22"/>
      <c r="E1" s="22"/>
      <c r="F1" s="22"/>
      <c r="G1" s="22"/>
    </row>
    <row r="4" spans="1:7" ht="18">
      <c r="A4" s="24" t="s">
        <v>16</v>
      </c>
    </row>
    <row r="6" spans="1:7" ht="85.5">
      <c r="A6" s="68" t="s">
        <v>139</v>
      </c>
      <c r="B6" s="5" t="s">
        <v>0</v>
      </c>
    </row>
    <row r="7" spans="1:7">
      <c r="A7" s="69" t="s">
        <v>2</v>
      </c>
      <c r="B7" s="12">
        <v>11352</v>
      </c>
    </row>
    <row r="8" spans="1:7">
      <c r="A8" s="69" t="s">
        <v>3</v>
      </c>
      <c r="B8" s="12">
        <v>1844</v>
      </c>
    </row>
    <row r="9" spans="1:7">
      <c r="A9" s="69" t="s">
        <v>4</v>
      </c>
      <c r="B9" s="12">
        <v>868</v>
      </c>
    </row>
    <row r="10" spans="1:7">
      <c r="A10" s="67" t="s">
        <v>10</v>
      </c>
      <c r="B10" s="65">
        <f>SUM(B7:B9)</f>
        <v>14064</v>
      </c>
    </row>
    <row r="14" spans="1:7" ht="57.75" customHeight="1">
      <c r="A14" s="68" t="s">
        <v>139</v>
      </c>
      <c r="B14" s="5" t="s">
        <v>15</v>
      </c>
      <c r="C14" s="5" t="s">
        <v>45</v>
      </c>
      <c r="D14" s="5" t="s">
        <v>125</v>
      </c>
      <c r="E14" s="5" t="s">
        <v>14</v>
      </c>
    </row>
    <row r="15" spans="1:7">
      <c r="A15" s="69" t="s">
        <v>2</v>
      </c>
      <c r="B15" s="12">
        <v>6728</v>
      </c>
      <c r="C15" s="57">
        <v>642975</v>
      </c>
      <c r="D15" s="55">
        <f>C15/B15</f>
        <v>95.567033293697975</v>
      </c>
      <c r="E15" s="7"/>
    </row>
    <row r="16" spans="1:7">
      <c r="A16" s="69" t="s">
        <v>3</v>
      </c>
      <c r="B16" s="12">
        <v>5011</v>
      </c>
      <c r="C16" s="57">
        <v>392540</v>
      </c>
      <c r="D16" s="55">
        <f t="shared" ref="D16:D18" si="0">C16/B16</f>
        <v>78.335661544601876</v>
      </c>
      <c r="E16" s="7"/>
    </row>
    <row r="17" spans="1:6">
      <c r="A17" s="69" t="s">
        <v>4</v>
      </c>
      <c r="B17" s="12">
        <v>2449</v>
      </c>
      <c r="C17" s="57">
        <v>239400</v>
      </c>
      <c r="D17" s="55">
        <f t="shared" si="0"/>
        <v>97.754185381788488</v>
      </c>
      <c r="E17" s="7"/>
    </row>
    <row r="18" spans="1:6">
      <c r="A18" s="67" t="s">
        <v>10</v>
      </c>
      <c r="B18" s="65">
        <f>SUM(B15:B17)</f>
        <v>14188</v>
      </c>
      <c r="C18" s="65">
        <f>SUM(C15:C17)</f>
        <v>1274915</v>
      </c>
      <c r="D18" s="70">
        <f t="shared" si="0"/>
        <v>89.858683394417824</v>
      </c>
      <c r="E18" s="8"/>
    </row>
    <row r="19" spans="1:6">
      <c r="B19" s="9"/>
    </row>
    <row r="20" spans="1:6">
      <c r="A20" s="4" t="s">
        <v>13</v>
      </c>
      <c r="B20" s="9"/>
    </row>
    <row r="21" spans="1:6" ht="71.25">
      <c r="A21" s="68" t="s">
        <v>139</v>
      </c>
      <c r="B21" s="5" t="s">
        <v>11</v>
      </c>
      <c r="C21" s="5" t="s">
        <v>145</v>
      </c>
      <c r="D21" s="5" t="s">
        <v>126</v>
      </c>
      <c r="E21" s="5" t="s">
        <v>14</v>
      </c>
    </row>
    <row r="22" spans="1:6">
      <c r="A22" s="69" t="s">
        <v>2</v>
      </c>
      <c r="B22" s="54" t="s">
        <v>194</v>
      </c>
      <c r="C22" s="57">
        <v>1320783</v>
      </c>
      <c r="D22" s="6">
        <f>C22/B22</f>
        <v>116.348044397463</v>
      </c>
      <c r="E22" s="7"/>
      <c r="F22" s="10"/>
    </row>
    <row r="23" spans="1:6">
      <c r="A23" s="69" t="s">
        <v>3</v>
      </c>
      <c r="B23" s="54" t="s">
        <v>195</v>
      </c>
      <c r="C23" s="57">
        <v>220631</v>
      </c>
      <c r="D23" s="6">
        <f t="shared" ref="D23:D25" si="1">C23/B23</f>
        <v>119.64804772234274</v>
      </c>
      <c r="E23" s="7"/>
      <c r="F23" s="10"/>
    </row>
    <row r="24" spans="1:6">
      <c r="A24" s="69" t="s">
        <v>4</v>
      </c>
      <c r="B24" s="54" t="s">
        <v>196</v>
      </c>
      <c r="C24" s="57">
        <v>178212</v>
      </c>
      <c r="D24" s="6">
        <f t="shared" si="1"/>
        <v>205.31336405529953</v>
      </c>
      <c r="E24" s="7"/>
      <c r="F24" s="10"/>
    </row>
    <row r="25" spans="1:6">
      <c r="A25" s="67" t="s">
        <v>10</v>
      </c>
      <c r="B25" s="65">
        <v>14592</v>
      </c>
      <c r="C25" s="65">
        <f>SUM(C22:C24)</f>
        <v>1719626</v>
      </c>
      <c r="D25" s="66">
        <f t="shared" si="1"/>
        <v>117.84717653508773</v>
      </c>
      <c r="E25" s="8"/>
      <c r="F25" s="10"/>
    </row>
    <row r="26" spans="1:6">
      <c r="A26" s="4" t="s">
        <v>146</v>
      </c>
    </row>
    <row r="29" spans="1:6">
      <c r="A29" s="4" t="s">
        <v>1</v>
      </c>
    </row>
    <row r="30" spans="1:6">
      <c r="A30" s="68" t="s">
        <v>139</v>
      </c>
      <c r="B30" s="5" t="s">
        <v>70</v>
      </c>
    </row>
    <row r="31" spans="1:6">
      <c r="A31" s="69" t="s">
        <v>2</v>
      </c>
      <c r="B31" s="12">
        <v>464473.58</v>
      </c>
    </row>
    <row r="32" spans="1:6">
      <c r="A32" s="69" t="s">
        <v>3</v>
      </c>
      <c r="B32" s="12">
        <v>74533.53</v>
      </c>
    </row>
    <row r="33" spans="1:7">
      <c r="A33" s="69" t="s">
        <v>4</v>
      </c>
      <c r="B33" s="12">
        <v>35527.24</v>
      </c>
    </row>
    <row r="34" spans="1:7">
      <c r="A34" s="67" t="s">
        <v>10</v>
      </c>
      <c r="B34" s="65">
        <f>SUM(B31:B33)</f>
        <v>574534.35</v>
      </c>
    </row>
    <row r="35" spans="1:7">
      <c r="A35" s="14"/>
    </row>
    <row r="37" spans="1:7" ht="18">
      <c r="A37" s="24" t="s">
        <v>17</v>
      </c>
    </row>
    <row r="38" spans="1:7" ht="42.75">
      <c r="A38" s="68" t="s">
        <v>139</v>
      </c>
      <c r="B38" s="5" t="s">
        <v>11</v>
      </c>
      <c r="C38" s="5" t="s">
        <v>70</v>
      </c>
      <c r="D38" s="5" t="s">
        <v>44</v>
      </c>
      <c r="E38" s="5" t="s">
        <v>18</v>
      </c>
    </row>
    <row r="39" spans="1:7">
      <c r="A39" s="69" t="s">
        <v>2</v>
      </c>
      <c r="B39" s="12" t="s">
        <v>197</v>
      </c>
      <c r="C39" s="55">
        <v>242940</v>
      </c>
      <c r="D39" s="55">
        <v>357.1</v>
      </c>
      <c r="E39" s="7"/>
    </row>
    <row r="40" spans="1:7">
      <c r="A40" s="69" t="s">
        <v>3</v>
      </c>
      <c r="B40" s="12">
        <v>1154</v>
      </c>
      <c r="C40" s="55">
        <v>44020</v>
      </c>
      <c r="D40" s="55">
        <f t="shared" ref="D40:D42" si="2">C40/B40</f>
        <v>38.145580589254763</v>
      </c>
      <c r="E40" s="7"/>
      <c r="G40" s="21"/>
    </row>
    <row r="41" spans="1:7">
      <c r="A41" s="69" t="s">
        <v>4</v>
      </c>
      <c r="B41" s="12">
        <v>327</v>
      </c>
      <c r="C41" s="55">
        <v>24205</v>
      </c>
      <c r="D41" s="55">
        <f t="shared" si="2"/>
        <v>74.021406727828747</v>
      </c>
      <c r="E41" s="7"/>
    </row>
    <row r="42" spans="1:7">
      <c r="A42" s="67" t="s">
        <v>10</v>
      </c>
      <c r="B42" s="12">
        <v>2570</v>
      </c>
      <c r="C42" s="12">
        <f>SUM(C39:C41)</f>
        <v>311165</v>
      </c>
      <c r="D42" s="55">
        <f t="shared" si="2"/>
        <v>121.07587548638132</v>
      </c>
      <c r="E42" s="8"/>
    </row>
    <row r="43" spans="1:7">
      <c r="A43" s="4" t="s">
        <v>120</v>
      </c>
    </row>
    <row r="45" spans="1:7">
      <c r="A45" s="4" t="s">
        <v>147</v>
      </c>
    </row>
    <row r="46" spans="1:7">
      <c r="A46" s="68" t="s">
        <v>139</v>
      </c>
      <c r="B46" s="5" t="s">
        <v>70</v>
      </c>
    </row>
    <row r="47" spans="1:7">
      <c r="A47" s="69" t="s">
        <v>2</v>
      </c>
      <c r="B47" s="12">
        <v>35806.199999999997</v>
      </c>
    </row>
    <row r="48" spans="1:7">
      <c r="A48" s="69" t="s">
        <v>3</v>
      </c>
      <c r="B48" s="12">
        <v>5419.9</v>
      </c>
    </row>
    <row r="49" spans="1:2">
      <c r="A49" s="69" t="s">
        <v>4</v>
      </c>
      <c r="B49" s="12">
        <v>3162.3</v>
      </c>
    </row>
    <row r="50" spans="1:2">
      <c r="A50" s="67" t="s">
        <v>10</v>
      </c>
      <c r="B50" s="1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zoomScaleNormal="100" workbookViewId="0">
      <selection activeCell="K19" sqref="K19"/>
    </sheetView>
  </sheetViews>
  <sheetFormatPr baseColWidth="10" defaultRowHeight="15"/>
  <cols>
    <col min="2" max="2" width="15.28515625" customWidth="1"/>
    <col min="3" max="3" width="16.140625" customWidth="1"/>
    <col min="4" max="4" width="14.140625" customWidth="1"/>
    <col min="5" max="5" width="15.140625" customWidth="1"/>
    <col min="9" max="9" width="16.28515625" customWidth="1"/>
  </cols>
  <sheetData>
    <row r="1" spans="1:7" ht="18">
      <c r="A1" s="24" t="s">
        <v>71</v>
      </c>
      <c r="D1" s="22"/>
      <c r="E1" s="22"/>
      <c r="F1" s="22"/>
      <c r="G1" s="22"/>
    </row>
    <row r="4" spans="1:7" ht="18">
      <c r="A4" s="24" t="s">
        <v>16</v>
      </c>
    </row>
    <row r="6" spans="1:7" ht="71.25">
      <c r="A6" s="68" t="s">
        <v>139</v>
      </c>
      <c r="B6" s="5" t="s">
        <v>0</v>
      </c>
    </row>
    <row r="7" spans="1:7">
      <c r="A7" s="69" t="s">
        <v>19</v>
      </c>
      <c r="B7" s="12">
        <v>3482</v>
      </c>
    </row>
    <row r="8" spans="1:7">
      <c r="A8" s="69" t="s">
        <v>20</v>
      </c>
      <c r="B8" s="12">
        <v>2428</v>
      </c>
    </row>
    <row r="9" spans="1:7">
      <c r="A9" s="69" t="s">
        <v>21</v>
      </c>
      <c r="B9" s="65">
        <f>SUM(B7:B8)</f>
        <v>5910</v>
      </c>
    </row>
    <row r="13" spans="1:7" ht="84.75" customHeight="1">
      <c r="A13" s="68" t="s">
        <v>139</v>
      </c>
      <c r="B13" s="5" t="s">
        <v>15</v>
      </c>
      <c r="C13" s="5" t="s">
        <v>45</v>
      </c>
      <c r="D13" s="5" t="s">
        <v>125</v>
      </c>
      <c r="E13" s="5" t="s">
        <v>14</v>
      </c>
    </row>
    <row r="14" spans="1:7">
      <c r="A14" s="69" t="s">
        <v>19</v>
      </c>
      <c r="B14" s="12">
        <v>447</v>
      </c>
      <c r="C14" s="55">
        <v>254341</v>
      </c>
      <c r="D14" s="55">
        <f>C14/B14</f>
        <v>568.99552572706932</v>
      </c>
      <c r="E14" s="56">
        <v>792</v>
      </c>
    </row>
    <row r="15" spans="1:7">
      <c r="A15" s="69" t="s">
        <v>20</v>
      </c>
      <c r="B15" s="12">
        <v>2289</v>
      </c>
      <c r="C15" s="55">
        <v>396923</v>
      </c>
      <c r="D15" s="55">
        <f>C15/B15</f>
        <v>173.40454346876365</v>
      </c>
      <c r="E15" s="56">
        <v>347</v>
      </c>
    </row>
    <row r="16" spans="1:7">
      <c r="A16" s="69" t="s">
        <v>21</v>
      </c>
      <c r="B16" s="65">
        <f>SUM(B14:B15)</f>
        <v>2736</v>
      </c>
      <c r="C16" s="65">
        <f>SUM(C14:C15)</f>
        <v>651264</v>
      </c>
      <c r="D16" s="70">
        <f>C16/B16</f>
        <v>238.03508771929825</v>
      </c>
      <c r="E16" s="71">
        <f>SUM(E14:E15)</f>
        <v>1139</v>
      </c>
    </row>
    <row r="17" spans="1:5">
      <c r="B17" s="49"/>
    </row>
    <row r="19" spans="1:5">
      <c r="A19" s="4" t="s">
        <v>13</v>
      </c>
      <c r="B19" s="9"/>
      <c r="C19" s="4"/>
      <c r="D19" s="4"/>
      <c r="E19" s="4"/>
    </row>
    <row r="20" spans="1:5" ht="57">
      <c r="A20" s="68" t="s">
        <v>139</v>
      </c>
      <c r="B20" s="5" t="s">
        <v>11</v>
      </c>
      <c r="C20" s="5" t="s">
        <v>46</v>
      </c>
      <c r="D20" s="5" t="s">
        <v>126</v>
      </c>
      <c r="E20" s="5" t="s">
        <v>14</v>
      </c>
    </row>
    <row r="21" spans="1:5">
      <c r="A21" s="69" t="s">
        <v>19</v>
      </c>
      <c r="B21" s="12">
        <v>6966</v>
      </c>
      <c r="C21" s="55">
        <v>2056455</v>
      </c>
      <c r="D21" s="55">
        <f>C21/B21</f>
        <v>295.21317829457365</v>
      </c>
      <c r="E21" s="57">
        <v>1076</v>
      </c>
    </row>
    <row r="22" spans="1:5">
      <c r="A22" s="69" t="s">
        <v>20</v>
      </c>
      <c r="B22" s="12">
        <v>2665</v>
      </c>
      <c r="C22" s="55">
        <v>778398</v>
      </c>
      <c r="D22" s="55">
        <f t="shared" ref="D22:D23" si="0">C22/B22</f>
        <v>292.08180112570358</v>
      </c>
      <c r="E22" s="57">
        <v>391</v>
      </c>
    </row>
    <row r="23" spans="1:5">
      <c r="A23" s="69" t="s">
        <v>21</v>
      </c>
      <c r="B23" s="65">
        <f>SUM(B21:B22)</f>
        <v>9631</v>
      </c>
      <c r="C23" s="65">
        <f>SUM(C21:C22)</f>
        <v>2834853</v>
      </c>
      <c r="D23" s="70">
        <f t="shared" si="0"/>
        <v>294.34669297061572</v>
      </c>
      <c r="E23" s="71">
        <f>SUM(E21:E22)</f>
        <v>1467</v>
      </c>
    </row>
    <row r="24" spans="1:5">
      <c r="A24" s="1"/>
      <c r="C24" s="1"/>
      <c r="D24" s="1"/>
    </row>
    <row r="25" spans="1:5">
      <c r="A25" s="1"/>
      <c r="B25" s="1"/>
      <c r="C25" s="1"/>
      <c r="D25" s="1"/>
      <c r="E25" s="1"/>
    </row>
    <row r="26" spans="1:5">
      <c r="A26" s="1" t="s">
        <v>127</v>
      </c>
      <c r="C26" s="1"/>
      <c r="D26" s="1"/>
    </row>
    <row r="27" spans="1:5">
      <c r="A27" s="1"/>
      <c r="C27" s="1"/>
      <c r="D27" s="1"/>
    </row>
    <row r="28" spans="1:5">
      <c r="A28" s="68" t="s">
        <v>139</v>
      </c>
      <c r="B28" s="74" t="s">
        <v>70</v>
      </c>
    </row>
    <row r="29" spans="1:5">
      <c r="A29" s="69" t="s">
        <v>19</v>
      </c>
      <c r="B29" s="12">
        <v>381444.56</v>
      </c>
    </row>
    <row r="30" spans="1:5">
      <c r="A30" s="69" t="s">
        <v>20</v>
      </c>
      <c r="B30" s="72">
        <v>103859.01</v>
      </c>
    </row>
    <row r="31" spans="1:5">
      <c r="A31" s="69" t="s">
        <v>21</v>
      </c>
      <c r="B31" s="65">
        <f>SUM(B29:B30)</f>
        <v>485303.57</v>
      </c>
    </row>
    <row r="35" spans="1:5" ht="18">
      <c r="A35" s="24" t="s">
        <v>17</v>
      </c>
    </row>
    <row r="37" spans="1:5" ht="42.75">
      <c r="A37" s="68" t="s">
        <v>139</v>
      </c>
      <c r="B37" s="5" t="s">
        <v>11</v>
      </c>
      <c r="C37" s="5" t="s">
        <v>70</v>
      </c>
      <c r="D37" s="5" t="s">
        <v>44</v>
      </c>
      <c r="E37" s="5" t="s">
        <v>18</v>
      </c>
    </row>
    <row r="38" spans="1:5">
      <c r="A38" s="69" t="s">
        <v>19</v>
      </c>
      <c r="B38" s="12">
        <v>7163</v>
      </c>
      <c r="C38" s="55">
        <v>162082.45000000001</v>
      </c>
      <c r="D38" s="55">
        <f>C38/B38</f>
        <v>22.62773279352227</v>
      </c>
      <c r="E38" s="56">
        <v>121</v>
      </c>
    </row>
    <row r="39" spans="1:5">
      <c r="A39" s="69" t="s">
        <v>20</v>
      </c>
      <c r="B39" s="12">
        <v>2190</v>
      </c>
      <c r="C39" s="55">
        <v>88890.72</v>
      </c>
      <c r="D39" s="55">
        <f t="shared" ref="D39:D40" si="1">C39/B39</f>
        <v>40.589369863013701</v>
      </c>
      <c r="E39" s="56">
        <v>34</v>
      </c>
    </row>
    <row r="40" spans="1:5">
      <c r="A40" s="69" t="s">
        <v>21</v>
      </c>
      <c r="B40" s="65">
        <f>SUM(B38:B39)</f>
        <v>9353</v>
      </c>
      <c r="C40" s="65">
        <f>SUM(C38:C39)</f>
        <v>250973.17</v>
      </c>
      <c r="D40" s="70">
        <f t="shared" si="1"/>
        <v>26.833440607291781</v>
      </c>
      <c r="E40" s="73">
        <f>SUM(E38:E39)</f>
        <v>155</v>
      </c>
    </row>
    <row r="43" spans="1:5">
      <c r="A43" s="1" t="s">
        <v>1</v>
      </c>
    </row>
    <row r="44" spans="1:5">
      <c r="A44" s="1"/>
    </row>
    <row r="45" spans="1:5">
      <c r="A45" s="68" t="s">
        <v>139</v>
      </c>
      <c r="B45" s="74" t="s">
        <v>70</v>
      </c>
    </row>
    <row r="46" spans="1:5">
      <c r="A46" s="69" t="s">
        <v>19</v>
      </c>
      <c r="B46" s="12">
        <v>32954.92</v>
      </c>
      <c r="C46" s="1"/>
      <c r="D46" s="1"/>
      <c r="E46" s="11"/>
    </row>
    <row r="47" spans="1:5">
      <c r="A47" s="69" t="s">
        <v>20</v>
      </c>
      <c r="B47" s="12">
        <v>10061.07</v>
      </c>
    </row>
    <row r="48" spans="1:5">
      <c r="A48" s="69" t="s">
        <v>21</v>
      </c>
      <c r="B48" s="65">
        <f>SUM(B46:B47)</f>
        <v>43015.99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55"/>
  <sheetViews>
    <sheetView workbookViewId="0">
      <selection activeCell="L132" sqref="L132"/>
    </sheetView>
  </sheetViews>
  <sheetFormatPr baseColWidth="10" defaultRowHeight="15"/>
  <cols>
    <col min="1" max="1" width="15.140625" customWidth="1"/>
    <col min="3" max="3" width="15" customWidth="1"/>
    <col min="4" max="4" width="12.140625" customWidth="1"/>
    <col min="6" max="6" width="15.140625" customWidth="1"/>
    <col min="9" max="9" width="15.5703125" customWidth="1"/>
    <col min="11" max="11" width="14.7109375" customWidth="1"/>
    <col min="12" max="12" width="13.140625" customWidth="1"/>
    <col min="13" max="13" width="14.140625" bestFit="1" customWidth="1"/>
    <col min="19" max="19" width="14.7109375" customWidth="1"/>
  </cols>
  <sheetData>
    <row r="1" spans="1:21" ht="18">
      <c r="A1" s="24" t="s">
        <v>118</v>
      </c>
      <c r="D1" s="22"/>
      <c r="E1" s="22"/>
      <c r="F1" s="22"/>
      <c r="G1" s="22"/>
    </row>
    <row r="3" spans="1:21">
      <c r="A3" s="27"/>
      <c r="B3" s="120" t="s">
        <v>128</v>
      </c>
      <c r="C3" s="120"/>
      <c r="D3" s="120"/>
      <c r="E3" s="120"/>
      <c r="F3" s="120"/>
      <c r="G3" s="120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>
      <c r="A5" s="27" t="s">
        <v>84</v>
      </c>
      <c r="B5" s="119" t="s">
        <v>0</v>
      </c>
      <c r="C5" s="119"/>
      <c r="D5" s="119"/>
      <c r="E5" s="119"/>
      <c r="F5" s="119"/>
      <c r="G5" s="28">
        <v>21466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>
      <c r="A6" s="27"/>
      <c r="B6" s="29"/>
      <c r="C6" s="27"/>
      <c r="D6" s="27"/>
      <c r="E6" s="27"/>
      <c r="F6" s="27"/>
      <c r="G6" s="30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>
      <c r="A7" s="27"/>
      <c r="B7" s="121" t="s">
        <v>85</v>
      </c>
      <c r="C7" s="121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>
      <c r="A9" s="27"/>
      <c r="B9" s="119" t="s">
        <v>86</v>
      </c>
      <c r="C9" s="119"/>
      <c r="D9" s="119"/>
      <c r="E9" s="119"/>
      <c r="F9" s="28">
        <v>9161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>
      <c r="A10" s="27"/>
      <c r="B10" s="119" t="s">
        <v>87</v>
      </c>
      <c r="C10" s="119"/>
      <c r="D10" s="119"/>
      <c r="E10" s="119"/>
      <c r="F10" s="28">
        <v>8615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>
      <c r="A11" s="27"/>
      <c r="B11" s="119" t="s">
        <v>88</v>
      </c>
      <c r="C11" s="119"/>
      <c r="D11" s="119"/>
      <c r="E11" s="119"/>
      <c r="F11" s="28">
        <v>2386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>
      <c r="A12" s="27"/>
      <c r="B12" s="119" t="s">
        <v>89</v>
      </c>
      <c r="C12" s="119"/>
      <c r="D12" s="119"/>
      <c r="E12" s="119"/>
      <c r="F12" s="28">
        <v>1304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>
      <c r="A13" s="27"/>
      <c r="B13" s="31"/>
      <c r="C13" s="32"/>
      <c r="D13" s="32"/>
      <c r="E13" s="32"/>
      <c r="F13" s="30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>
      <c r="A14" s="27"/>
      <c r="B14" s="33"/>
      <c r="C14" s="32"/>
      <c r="D14" s="32"/>
      <c r="E14" s="32"/>
      <c r="F14" s="30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spans="1:2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spans="1:21">
      <c r="A16" s="27" t="s">
        <v>90</v>
      </c>
      <c r="B16" s="119" t="s">
        <v>91</v>
      </c>
      <c r="C16" s="119"/>
      <c r="D16" s="119"/>
      <c r="E16" s="119"/>
      <c r="F16" s="28">
        <v>15998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  <row r="17" spans="1:21">
      <c r="A17" s="27"/>
      <c r="B17" s="29"/>
      <c r="C17" s="27"/>
      <c r="D17" s="27"/>
      <c r="E17" s="27"/>
      <c r="F17" s="30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>
      <c r="A18" s="27"/>
      <c r="B18" s="121" t="s">
        <v>85</v>
      </c>
      <c r="C18" s="121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</row>
    <row r="19" spans="1:2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</row>
    <row r="20" spans="1:21">
      <c r="A20" s="27"/>
      <c r="B20" s="119" t="s">
        <v>86</v>
      </c>
      <c r="C20" s="119"/>
      <c r="D20" s="119"/>
      <c r="E20" s="119"/>
      <c r="F20" s="28">
        <v>9161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>
      <c r="A21" s="27"/>
      <c r="B21" s="119" t="s">
        <v>87</v>
      </c>
      <c r="C21" s="119"/>
      <c r="D21" s="119"/>
      <c r="E21" s="119"/>
      <c r="F21" s="28">
        <v>6407</v>
      </c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</row>
    <row r="22" spans="1:21">
      <c r="A22" s="27"/>
      <c r="B22" s="119" t="s">
        <v>88</v>
      </c>
      <c r="C22" s="119"/>
      <c r="D22" s="119"/>
      <c r="E22" s="119"/>
      <c r="F22" s="28">
        <v>0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>
      <c r="A23" s="27"/>
      <c r="B23" s="119" t="s">
        <v>89</v>
      </c>
      <c r="C23" s="119"/>
      <c r="D23" s="119"/>
      <c r="E23" s="119"/>
      <c r="F23" s="28">
        <v>430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>
      <c r="A24" s="27"/>
      <c r="B24" s="31"/>
      <c r="C24" s="32"/>
      <c r="D24" s="32"/>
      <c r="E24" s="32"/>
      <c r="F24" s="30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</row>
    <row r="25" spans="1:21">
      <c r="A25" s="27"/>
      <c r="B25" s="33"/>
      <c r="C25" s="32"/>
      <c r="D25" s="32"/>
      <c r="E25" s="32"/>
      <c r="F25" s="30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</row>
    <row r="26" spans="1:21">
      <c r="A26" s="27"/>
      <c r="B26" s="31"/>
      <c r="C26" s="32"/>
      <c r="D26" s="32"/>
      <c r="E26" s="32"/>
      <c r="F26" s="30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21">
      <c r="A27" s="27" t="s">
        <v>92</v>
      </c>
      <c r="B27" s="119" t="s">
        <v>93</v>
      </c>
      <c r="C27" s="119"/>
      <c r="D27" s="119"/>
      <c r="E27" s="119"/>
      <c r="F27" s="119"/>
      <c r="G27" s="119"/>
      <c r="H27" s="119"/>
      <c r="I27" s="119"/>
      <c r="J27" s="119"/>
      <c r="K27" s="34">
        <v>5325337.41</v>
      </c>
      <c r="L27" s="27"/>
      <c r="M27" s="27"/>
      <c r="N27" s="27"/>
      <c r="O27" s="27"/>
      <c r="P27" s="27"/>
      <c r="Q27" s="27"/>
      <c r="R27" s="27"/>
      <c r="S27" s="27"/>
      <c r="T27" s="27"/>
      <c r="U27" s="27"/>
    </row>
    <row r="28" spans="1:2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>
      <c r="A29" s="27"/>
      <c r="B29" s="121" t="s">
        <v>85</v>
      </c>
      <c r="C29" s="121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</row>
    <row r="30" spans="1:21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  <row r="31" spans="1:21">
      <c r="A31" s="27"/>
      <c r="B31" s="119" t="s">
        <v>86</v>
      </c>
      <c r="C31" s="119"/>
      <c r="D31" s="119"/>
      <c r="E31" s="119"/>
      <c r="F31" s="28">
        <v>2339209</v>
      </c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</row>
    <row r="32" spans="1:21">
      <c r="A32" s="27"/>
      <c r="B32" s="119" t="s">
        <v>87</v>
      </c>
      <c r="C32" s="119"/>
      <c r="D32" s="119"/>
      <c r="E32" s="119"/>
      <c r="F32" s="28">
        <v>2217306.6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</row>
    <row r="33" spans="1:21">
      <c r="A33" s="27"/>
      <c r="B33" s="119" t="s">
        <v>88</v>
      </c>
      <c r="C33" s="119"/>
      <c r="D33" s="119"/>
      <c r="E33" s="119"/>
      <c r="F33" s="28">
        <v>540493.37</v>
      </c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spans="1:21">
      <c r="A34" s="27"/>
      <c r="B34" s="119" t="s">
        <v>89</v>
      </c>
      <c r="C34" s="119"/>
      <c r="D34" s="119"/>
      <c r="E34" s="119"/>
      <c r="F34" s="28">
        <v>228328.44</v>
      </c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</row>
    <row r="36" spans="1:21">
      <c r="A36" s="27"/>
      <c r="B36" s="33"/>
      <c r="C36" s="32"/>
      <c r="D36" s="32"/>
      <c r="E36" s="32"/>
      <c r="F36" s="35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</row>
    <row r="37" spans="1:2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</row>
    <row r="38" spans="1:21">
      <c r="A38" s="27" t="s">
        <v>94</v>
      </c>
      <c r="B38" s="119" t="s">
        <v>95</v>
      </c>
      <c r="C38" s="119"/>
      <c r="D38" s="119"/>
      <c r="E38" s="119"/>
      <c r="F38" s="119"/>
      <c r="G38" s="119"/>
      <c r="H38" s="119"/>
      <c r="I38" s="36">
        <v>2052</v>
      </c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  <row r="39" spans="1:2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</row>
    <row r="40" spans="1:21">
      <c r="A40" s="27"/>
      <c r="B40" s="121" t="s">
        <v>85</v>
      </c>
      <c r="C40" s="121"/>
      <c r="D40" s="37"/>
      <c r="E40" s="37"/>
      <c r="F40" s="3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</row>
    <row r="41" spans="1:21">
      <c r="A41" s="27"/>
      <c r="B41" s="37"/>
      <c r="C41" s="37"/>
      <c r="D41" s="37"/>
      <c r="E41" s="37"/>
      <c r="F41" s="3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</row>
    <row r="42" spans="1:21">
      <c r="A42" s="27"/>
      <c r="B42" s="119" t="s">
        <v>86</v>
      </c>
      <c r="C42" s="119"/>
      <c r="D42" s="119"/>
      <c r="E42" s="119"/>
      <c r="F42" s="28">
        <v>987</v>
      </c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</row>
    <row r="43" spans="1:21">
      <c r="A43" s="27"/>
      <c r="B43" s="119" t="s">
        <v>87</v>
      </c>
      <c r="C43" s="119"/>
      <c r="D43" s="119"/>
      <c r="E43" s="119"/>
      <c r="F43" s="28">
        <v>863</v>
      </c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</row>
    <row r="44" spans="1:21">
      <c r="A44" s="27"/>
      <c r="B44" s="119" t="s">
        <v>88</v>
      </c>
      <c r="C44" s="119"/>
      <c r="D44" s="119"/>
      <c r="E44" s="119"/>
      <c r="F44" s="28">
        <v>132</v>
      </c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</row>
    <row r="45" spans="1:21">
      <c r="A45" s="27"/>
      <c r="B45" s="119" t="s">
        <v>89</v>
      </c>
      <c r="C45" s="119"/>
      <c r="D45" s="119"/>
      <c r="E45" s="119"/>
      <c r="F45" s="28">
        <v>70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</row>
    <row r="47" spans="1:21">
      <c r="A47" s="27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27"/>
      <c r="S47" s="27"/>
      <c r="T47" s="27"/>
      <c r="U47" s="27"/>
    </row>
    <row r="48" spans="1:2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</row>
    <row r="49" spans="1:21">
      <c r="A49" s="27" t="s">
        <v>96</v>
      </c>
      <c r="B49" s="119" t="s">
        <v>97</v>
      </c>
      <c r="C49" s="119"/>
      <c r="D49" s="119"/>
      <c r="E49" s="119"/>
      <c r="F49" s="119"/>
      <c r="G49" s="119"/>
      <c r="H49" s="119"/>
      <c r="I49" s="119"/>
      <c r="J49" s="119"/>
      <c r="K49" s="28">
        <v>44624</v>
      </c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1:2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</row>
    <row r="51" spans="1:21">
      <c r="A51" s="27"/>
      <c r="B51" s="121" t="s">
        <v>85</v>
      </c>
      <c r="C51" s="121"/>
      <c r="D51" s="121"/>
      <c r="E51" s="121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</row>
    <row r="52" spans="1:2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spans="1:21">
      <c r="A53" s="27"/>
      <c r="B53" s="119" t="s">
        <v>86</v>
      </c>
      <c r="C53" s="119"/>
      <c r="D53" s="119"/>
      <c r="E53" s="119"/>
      <c r="F53" s="28">
        <v>18233</v>
      </c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:21">
      <c r="A54" s="27"/>
      <c r="B54" s="119" t="s">
        <v>87</v>
      </c>
      <c r="C54" s="119"/>
      <c r="D54" s="119"/>
      <c r="E54" s="119"/>
      <c r="F54" s="28">
        <v>21434</v>
      </c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spans="1:21">
      <c r="A55" s="27"/>
      <c r="B55" s="119" t="s">
        <v>88</v>
      </c>
      <c r="C55" s="119"/>
      <c r="D55" s="119"/>
      <c r="E55" s="119"/>
      <c r="F55" s="28">
        <v>3275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:21">
      <c r="A56" s="27"/>
      <c r="B56" s="119" t="s">
        <v>89</v>
      </c>
      <c r="C56" s="119"/>
      <c r="D56" s="119"/>
      <c r="E56" s="119"/>
      <c r="F56" s="28">
        <v>1682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8" spans="1:21">
      <c r="A58" s="27"/>
      <c r="B58" s="33"/>
      <c r="C58" s="32"/>
      <c r="D58" s="32"/>
      <c r="E58" s="32"/>
      <c r="F58" s="30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spans="1:21">
      <c r="A59" s="27"/>
      <c r="B59" s="31"/>
      <c r="C59" s="32"/>
      <c r="D59" s="32"/>
      <c r="E59" s="32"/>
      <c r="F59" s="30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</row>
    <row r="60" spans="1:21">
      <c r="A60" s="27"/>
      <c r="B60" s="31" t="s">
        <v>98</v>
      </c>
      <c r="C60" s="32"/>
      <c r="D60" s="32"/>
      <c r="E60" s="32"/>
      <c r="F60" s="30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</row>
    <row r="61" spans="1:2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</row>
    <row r="62" spans="1:21" ht="28.5">
      <c r="A62" s="27"/>
      <c r="B62" s="124" t="s">
        <v>99</v>
      </c>
      <c r="C62" s="125"/>
      <c r="D62" s="106" t="s">
        <v>54</v>
      </c>
      <c r="E62" s="106" t="s">
        <v>52</v>
      </c>
      <c r="F62" s="106" t="s">
        <v>198</v>
      </c>
      <c r="G62" s="106" t="s">
        <v>53</v>
      </c>
      <c r="H62" s="106" t="s">
        <v>100</v>
      </c>
      <c r="I62" s="106" t="s">
        <v>199</v>
      </c>
      <c r="J62" s="106" t="s">
        <v>200</v>
      </c>
      <c r="K62" s="50"/>
      <c r="L62" s="27"/>
      <c r="M62" s="27"/>
      <c r="N62" s="27"/>
      <c r="O62" s="27"/>
      <c r="P62" s="27"/>
      <c r="Q62" s="27"/>
      <c r="R62" s="27"/>
      <c r="S62" s="27"/>
      <c r="T62" s="27"/>
      <c r="U62" s="27"/>
    </row>
    <row r="63" spans="1:21">
      <c r="A63" s="27"/>
      <c r="B63" s="119" t="s">
        <v>101</v>
      </c>
      <c r="C63" s="123"/>
      <c r="D63" s="28">
        <v>7076</v>
      </c>
      <c r="E63" s="28">
        <v>5922</v>
      </c>
      <c r="F63" s="28">
        <v>189</v>
      </c>
      <c r="G63" s="28">
        <v>520</v>
      </c>
      <c r="H63" s="28">
        <v>7</v>
      </c>
      <c r="I63" s="28">
        <v>3054</v>
      </c>
      <c r="J63" s="28">
        <v>1465</v>
      </c>
      <c r="K63" s="30"/>
      <c r="L63" s="27"/>
      <c r="M63" s="39"/>
      <c r="N63" s="27"/>
      <c r="O63" s="27"/>
      <c r="P63" s="27"/>
      <c r="Q63" s="27"/>
      <c r="R63" s="27"/>
      <c r="S63" s="27"/>
      <c r="T63" s="27"/>
      <c r="U63" s="27"/>
    </row>
    <row r="64" spans="1:21">
      <c r="A64" s="27"/>
      <c r="B64" s="119" t="s">
        <v>102</v>
      </c>
      <c r="C64" s="123"/>
      <c r="D64" s="28">
        <v>7832</v>
      </c>
      <c r="E64" s="28">
        <v>7793</v>
      </c>
      <c r="F64" s="28">
        <v>492</v>
      </c>
      <c r="G64" s="28">
        <v>427</v>
      </c>
      <c r="H64" s="28">
        <v>7</v>
      </c>
      <c r="I64" s="28">
        <v>3607</v>
      </c>
      <c r="J64" s="28">
        <v>1276</v>
      </c>
      <c r="K64" s="30"/>
      <c r="L64" s="27"/>
      <c r="M64" s="39"/>
      <c r="N64" s="27"/>
      <c r="O64" s="27"/>
      <c r="P64" s="27"/>
      <c r="Q64" s="27"/>
      <c r="R64" s="27"/>
      <c r="S64" s="27"/>
      <c r="T64" s="27"/>
      <c r="U64" s="27"/>
    </row>
    <row r="65" spans="1:21">
      <c r="A65" s="27"/>
      <c r="B65" s="119" t="s">
        <v>103</v>
      </c>
      <c r="C65" s="123"/>
      <c r="D65" s="28">
        <v>2423</v>
      </c>
      <c r="E65" s="28">
        <v>467</v>
      </c>
      <c r="F65" s="28">
        <v>0</v>
      </c>
      <c r="G65" s="28">
        <v>93</v>
      </c>
      <c r="H65" s="28">
        <v>0</v>
      </c>
      <c r="I65" s="28">
        <v>217</v>
      </c>
      <c r="J65" s="28">
        <v>75</v>
      </c>
      <c r="K65" s="30"/>
      <c r="L65" s="27"/>
      <c r="M65" s="39"/>
      <c r="N65" s="27"/>
      <c r="O65" s="27"/>
      <c r="P65" s="27"/>
      <c r="Q65" s="27"/>
      <c r="R65" s="27"/>
      <c r="S65" s="27"/>
      <c r="T65" s="27"/>
      <c r="U65" s="27"/>
    </row>
    <row r="66" spans="1:21">
      <c r="A66" s="27"/>
      <c r="B66" s="119" t="s">
        <v>104</v>
      </c>
      <c r="C66" s="123"/>
      <c r="D66" s="28">
        <v>758</v>
      </c>
      <c r="E66" s="28">
        <v>494</v>
      </c>
      <c r="F66" s="28">
        <v>34</v>
      </c>
      <c r="G66" s="28">
        <v>28</v>
      </c>
      <c r="H66" s="28">
        <v>0</v>
      </c>
      <c r="I66" s="28">
        <v>121</v>
      </c>
      <c r="J66" s="28">
        <v>247</v>
      </c>
      <c r="K66" s="30"/>
      <c r="L66" s="27"/>
      <c r="M66" s="39"/>
      <c r="N66" s="27"/>
      <c r="O66" s="27"/>
      <c r="P66" s="27"/>
      <c r="Q66" s="27"/>
      <c r="R66" s="27"/>
      <c r="S66" s="27"/>
      <c r="T66" s="27"/>
      <c r="U66" s="27"/>
    </row>
    <row r="67" spans="1:21">
      <c r="A67" s="27"/>
      <c r="B67" s="40"/>
      <c r="C67" s="32"/>
      <c r="D67" s="30"/>
      <c r="E67" s="30"/>
      <c r="F67" s="30"/>
      <c r="G67" s="30"/>
      <c r="H67" s="30"/>
      <c r="I67" s="30"/>
      <c r="J67" s="30"/>
      <c r="K67" s="30"/>
      <c r="L67" s="27"/>
      <c r="M67" s="39"/>
      <c r="N67" s="27"/>
      <c r="O67" s="27"/>
      <c r="P67" s="27"/>
      <c r="Q67" s="27"/>
      <c r="R67" s="27"/>
      <c r="S67" s="27"/>
      <c r="T67" s="27"/>
      <c r="U67" s="27"/>
    </row>
    <row r="68" spans="1:21">
      <c r="A68" s="27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27"/>
      <c r="S68" s="27"/>
      <c r="T68" s="27"/>
      <c r="U68" s="27"/>
    </row>
    <row r="69" spans="1:2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</row>
    <row r="70" spans="1:21">
      <c r="A70" s="27" t="s">
        <v>105</v>
      </c>
      <c r="B70" s="123" t="s">
        <v>106</v>
      </c>
      <c r="C70" s="126"/>
      <c r="D70" s="126"/>
      <c r="E70" s="126"/>
      <c r="F70" s="126"/>
      <c r="G70" s="126"/>
      <c r="H70" s="126"/>
      <c r="I70" s="126"/>
      <c r="J70" s="126"/>
      <c r="K70" s="126"/>
      <c r="L70" s="127"/>
      <c r="M70" s="36">
        <v>7910034.8300000001</v>
      </c>
      <c r="N70" s="27"/>
      <c r="O70" s="27"/>
      <c r="P70" s="27"/>
      <c r="Q70" s="27"/>
      <c r="R70" s="27"/>
      <c r="S70" s="27"/>
      <c r="T70" s="27"/>
      <c r="U70" s="27"/>
    </row>
    <row r="71" spans="1:2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</row>
    <row r="72" spans="1:21">
      <c r="A72" s="27"/>
      <c r="B72" s="121" t="s">
        <v>85</v>
      </c>
      <c r="C72" s="121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</row>
    <row r="73" spans="1:2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</row>
    <row r="74" spans="1:21">
      <c r="A74" s="27"/>
      <c r="B74" s="119" t="s">
        <v>86</v>
      </c>
      <c r="C74" s="119"/>
      <c r="D74" s="119"/>
      <c r="E74" s="123"/>
      <c r="F74" s="28">
        <v>3466554.01</v>
      </c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</row>
    <row r="75" spans="1:21">
      <c r="A75" s="27"/>
      <c r="B75" s="119" t="s">
        <v>87</v>
      </c>
      <c r="C75" s="119"/>
      <c r="D75" s="119"/>
      <c r="E75" s="123"/>
      <c r="F75" s="28">
        <v>4017004.12</v>
      </c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</row>
    <row r="76" spans="1:21">
      <c r="A76" s="27"/>
      <c r="B76" s="119" t="s">
        <v>88</v>
      </c>
      <c r="C76" s="119"/>
      <c r="D76" s="119"/>
      <c r="E76" s="123"/>
      <c r="F76" s="28">
        <v>6681.66</v>
      </c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</row>
    <row r="77" spans="1:21">
      <c r="A77" s="27"/>
      <c r="B77" s="119" t="s">
        <v>89</v>
      </c>
      <c r="C77" s="119"/>
      <c r="D77" s="119"/>
      <c r="E77" s="123"/>
      <c r="F77" s="28">
        <v>419795.04</v>
      </c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</row>
    <row r="78" spans="1:21">
      <c r="A78" s="27"/>
      <c r="B78" s="31"/>
      <c r="C78" s="32"/>
      <c r="D78" s="32"/>
      <c r="E78" s="32"/>
      <c r="F78" s="35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</row>
    <row r="79" spans="1:21">
      <c r="A79" s="27"/>
      <c r="B79" s="33"/>
      <c r="C79" s="32"/>
      <c r="D79" s="32"/>
      <c r="E79" s="32"/>
      <c r="F79" s="35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</row>
    <row r="80" spans="1:2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</row>
    <row r="81" spans="1:21">
      <c r="A81" s="27" t="s">
        <v>107</v>
      </c>
      <c r="B81" s="119" t="s">
        <v>95</v>
      </c>
      <c r="C81" s="119"/>
      <c r="D81" s="119"/>
      <c r="E81" s="119"/>
      <c r="F81" s="119"/>
      <c r="G81" s="119"/>
      <c r="H81" s="119"/>
      <c r="I81" s="28">
        <v>2362</v>
      </c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</row>
    <row r="82" spans="1:2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</row>
    <row r="83" spans="1:21">
      <c r="A83" s="27"/>
      <c r="B83" s="121" t="s">
        <v>85</v>
      </c>
      <c r="C83" s="121"/>
      <c r="D83" s="37"/>
      <c r="E83" s="37"/>
      <c r="F83" s="3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</row>
    <row r="84" spans="1:21">
      <c r="A84" s="27"/>
      <c r="B84" s="37"/>
      <c r="C84" s="37"/>
      <c r="D84" s="37"/>
      <c r="E84" s="37"/>
      <c r="F84" s="3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</row>
    <row r="85" spans="1:21">
      <c r="A85" s="27"/>
      <c r="B85" s="119" t="s">
        <v>86</v>
      </c>
      <c r="C85" s="119"/>
      <c r="D85" s="119"/>
      <c r="E85" s="123"/>
      <c r="F85" s="28">
        <v>1194</v>
      </c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</row>
    <row r="86" spans="1:21">
      <c r="A86" s="27"/>
      <c r="B86" s="119" t="s">
        <v>87</v>
      </c>
      <c r="C86" s="119"/>
      <c r="D86" s="119"/>
      <c r="E86" s="123"/>
      <c r="F86" s="28">
        <v>958</v>
      </c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</row>
    <row r="87" spans="1:21">
      <c r="A87" s="27"/>
      <c r="B87" s="119" t="s">
        <v>88</v>
      </c>
      <c r="C87" s="119"/>
      <c r="D87" s="119"/>
      <c r="E87" s="123"/>
      <c r="F87" s="28">
        <v>132</v>
      </c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</row>
    <row r="88" spans="1:21">
      <c r="A88" s="27"/>
      <c r="B88" s="119" t="s">
        <v>89</v>
      </c>
      <c r="C88" s="119"/>
      <c r="D88" s="119"/>
      <c r="E88" s="123"/>
      <c r="F88" s="28">
        <v>78</v>
      </c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</row>
    <row r="89" spans="1:21">
      <c r="A89" s="27"/>
      <c r="B89" s="41"/>
      <c r="C89" s="42"/>
      <c r="D89" s="42"/>
      <c r="E89" s="42"/>
      <c r="F89" s="43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</row>
    <row r="90" spans="1:21">
      <c r="A90" s="27"/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27"/>
      <c r="S90" s="27"/>
      <c r="T90" s="27"/>
      <c r="U90" s="27"/>
    </row>
    <row r="91" spans="1:2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</row>
    <row r="92" spans="1:21">
      <c r="A92" s="27" t="s">
        <v>108</v>
      </c>
      <c r="B92" s="123" t="s">
        <v>1</v>
      </c>
      <c r="C92" s="126"/>
      <c r="D92" s="126"/>
      <c r="E92" s="126"/>
      <c r="F92" s="126"/>
      <c r="G92" s="126"/>
      <c r="H92" s="126"/>
      <c r="I92" s="126"/>
      <c r="J92" s="126"/>
      <c r="K92" s="126"/>
      <c r="L92" s="75">
        <v>1506731.76</v>
      </c>
      <c r="M92" s="51"/>
      <c r="N92" s="51"/>
      <c r="O92" s="51"/>
      <c r="P92" s="51"/>
      <c r="Q92" s="51"/>
      <c r="R92" s="51"/>
      <c r="S92" s="51"/>
      <c r="T92" s="27"/>
      <c r="U92" s="27"/>
    </row>
    <row r="93" spans="1:2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</row>
    <row r="94" spans="1:21">
      <c r="A94" s="27"/>
      <c r="B94" s="121" t="s">
        <v>85</v>
      </c>
      <c r="C94" s="121"/>
      <c r="D94" s="37"/>
      <c r="E94" s="37"/>
      <c r="F94" s="3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</row>
    <row r="95" spans="1:21">
      <c r="A95" s="27"/>
      <c r="B95" s="37"/>
      <c r="C95" s="37"/>
      <c r="D95" s="37"/>
      <c r="E95" s="37"/>
      <c r="F95" s="37"/>
      <c r="G95" s="27"/>
      <c r="H95" s="27"/>
      <c r="I95" s="27"/>
      <c r="J95" s="27"/>
      <c r="K95" s="27"/>
      <c r="L95" s="44"/>
      <c r="M95" s="27"/>
      <c r="N95" s="27"/>
      <c r="O95" s="27"/>
      <c r="P95" s="27"/>
      <c r="Q95" s="27"/>
      <c r="R95" s="27"/>
      <c r="S95" s="27"/>
      <c r="T95" s="27"/>
      <c r="U95" s="27"/>
    </row>
    <row r="96" spans="1:21">
      <c r="A96" s="27"/>
      <c r="B96" s="119" t="s">
        <v>86</v>
      </c>
      <c r="C96" s="119"/>
      <c r="D96" s="119"/>
      <c r="E96" s="123"/>
      <c r="F96" s="28">
        <v>687859.19</v>
      </c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</row>
    <row r="97" spans="1:21">
      <c r="A97" s="27"/>
      <c r="B97" s="119" t="s">
        <v>87</v>
      </c>
      <c r="C97" s="119"/>
      <c r="D97" s="119"/>
      <c r="E97" s="123"/>
      <c r="F97" s="28">
        <v>654935.53</v>
      </c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</row>
    <row r="98" spans="1:21">
      <c r="A98" s="27"/>
      <c r="B98" s="119" t="s">
        <v>88</v>
      </c>
      <c r="C98" s="119"/>
      <c r="D98" s="119"/>
      <c r="E98" s="123"/>
      <c r="F98" s="28">
        <v>104110.8</v>
      </c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</row>
    <row r="99" spans="1:21">
      <c r="A99" s="27"/>
      <c r="B99" s="119" t="s">
        <v>89</v>
      </c>
      <c r="C99" s="119"/>
      <c r="D99" s="119"/>
      <c r="E99" s="123"/>
      <c r="F99" s="28">
        <v>59826.239999999998</v>
      </c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</row>
    <row r="100" spans="1:2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</row>
    <row r="101" spans="1:2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</row>
    <row r="102" spans="1:2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</row>
    <row r="103" spans="1:21">
      <c r="A103" s="27"/>
      <c r="B103" s="120" t="s">
        <v>109</v>
      </c>
      <c r="C103" s="120"/>
      <c r="D103" s="120"/>
      <c r="E103" s="120"/>
      <c r="F103" s="120"/>
      <c r="G103" s="120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</row>
    <row r="104" spans="1:2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1:21">
      <c r="A105" s="27" t="s">
        <v>110</v>
      </c>
      <c r="B105" s="119" t="s">
        <v>111</v>
      </c>
      <c r="C105" s="119"/>
      <c r="D105" s="119"/>
      <c r="E105" s="119"/>
      <c r="F105" s="119"/>
      <c r="G105" s="119"/>
      <c r="H105" s="119"/>
      <c r="I105" s="119"/>
      <c r="J105" s="119"/>
      <c r="K105" s="28">
        <v>37229</v>
      </c>
      <c r="L105" s="27"/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1:21">
      <c r="A106" s="27"/>
      <c r="B106" s="29"/>
      <c r="C106" s="27"/>
      <c r="D106" s="27"/>
      <c r="E106" s="27"/>
      <c r="F106" s="27"/>
      <c r="G106" s="27"/>
      <c r="H106" s="27"/>
      <c r="I106" s="27"/>
      <c r="J106" s="27"/>
      <c r="K106" s="30"/>
      <c r="L106" s="27"/>
      <c r="M106" s="27"/>
      <c r="N106" s="27"/>
      <c r="O106" s="27"/>
      <c r="P106" s="27"/>
      <c r="Q106" s="27"/>
      <c r="R106" s="27"/>
      <c r="S106" s="27"/>
      <c r="T106" s="27"/>
      <c r="U106" s="27"/>
    </row>
    <row r="107" spans="1:21">
      <c r="A107" s="27"/>
      <c r="B107" s="121" t="s">
        <v>85</v>
      </c>
      <c r="C107" s="121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</row>
    <row r="108" spans="1:2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:21">
      <c r="A109" s="27"/>
      <c r="B109" s="119" t="s">
        <v>112</v>
      </c>
      <c r="C109" s="119"/>
      <c r="D109" s="119"/>
      <c r="E109" s="119"/>
      <c r="F109" s="28">
        <v>16755</v>
      </c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</row>
    <row r="110" spans="1:21">
      <c r="A110" s="27"/>
      <c r="B110" s="119" t="s">
        <v>113</v>
      </c>
      <c r="C110" s="119"/>
      <c r="D110" s="119"/>
      <c r="E110" s="119"/>
      <c r="F110" s="28">
        <v>20474</v>
      </c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</row>
    <row r="111" spans="1:21">
      <c r="A111" s="27"/>
      <c r="B111" s="31"/>
      <c r="C111" s="45"/>
      <c r="D111" s="45"/>
      <c r="E111" s="45"/>
      <c r="F111" s="30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1:21">
      <c r="A112" s="27"/>
      <c r="B112" s="33"/>
      <c r="C112" s="45"/>
      <c r="D112" s="45"/>
      <c r="E112" s="45"/>
      <c r="F112" s="30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:2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:21">
      <c r="A114" s="27" t="s">
        <v>114</v>
      </c>
      <c r="B114" s="119" t="s">
        <v>115</v>
      </c>
      <c r="C114" s="119"/>
      <c r="D114" s="119"/>
      <c r="E114" s="119"/>
      <c r="F114" s="119"/>
      <c r="G114" s="119"/>
      <c r="H114" s="119"/>
      <c r="I114" s="119"/>
      <c r="J114" s="119"/>
      <c r="K114" s="119"/>
      <c r="L114" s="28">
        <v>1888873</v>
      </c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:2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:21">
      <c r="A116" s="27"/>
      <c r="B116" s="121" t="s">
        <v>85</v>
      </c>
      <c r="C116" s="121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:2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:21">
      <c r="A118" s="27"/>
      <c r="B118" s="119" t="s">
        <v>112</v>
      </c>
      <c r="C118" s="119"/>
      <c r="D118" s="119"/>
      <c r="E118" s="119"/>
      <c r="F118" s="28">
        <v>852006</v>
      </c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:21">
      <c r="A119" s="27"/>
      <c r="B119" s="119" t="s">
        <v>113</v>
      </c>
      <c r="C119" s="119"/>
      <c r="D119" s="119"/>
      <c r="E119" s="119"/>
      <c r="F119" s="28">
        <v>1036867</v>
      </c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:21">
      <c r="A120" s="27"/>
      <c r="B120" s="31"/>
      <c r="C120" s="45"/>
      <c r="D120" s="45"/>
      <c r="E120" s="45"/>
      <c r="F120" s="30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:21">
      <c r="A121" s="27"/>
      <c r="B121" s="33"/>
      <c r="C121" s="45"/>
      <c r="D121" s="45"/>
      <c r="E121" s="45"/>
      <c r="F121" s="30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:2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:21">
      <c r="A123" s="27" t="s">
        <v>116</v>
      </c>
      <c r="B123" s="119" t="s">
        <v>95</v>
      </c>
      <c r="C123" s="119"/>
      <c r="D123" s="119"/>
      <c r="E123" s="119"/>
      <c r="F123" s="119"/>
      <c r="G123" s="119"/>
      <c r="H123" s="38">
        <v>417</v>
      </c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:2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:21">
      <c r="A125" s="27"/>
      <c r="B125" s="121" t="s">
        <v>85</v>
      </c>
      <c r="C125" s="121"/>
      <c r="D125" s="37"/>
      <c r="E125" s="37"/>
      <c r="F125" s="3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:21">
      <c r="A126" s="27"/>
      <c r="B126" s="37"/>
      <c r="C126" s="37"/>
      <c r="D126" s="37"/>
      <c r="E126" s="37"/>
      <c r="F126" s="3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:21">
      <c r="A127" s="27"/>
      <c r="B127" s="119" t="s">
        <v>112</v>
      </c>
      <c r="C127" s="119"/>
      <c r="D127" s="119"/>
      <c r="E127" s="123"/>
      <c r="F127" s="28">
        <v>224</v>
      </c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:21">
      <c r="A128" s="27"/>
      <c r="B128" s="119" t="s">
        <v>113</v>
      </c>
      <c r="C128" s="119"/>
      <c r="D128" s="119"/>
      <c r="E128" s="123"/>
      <c r="F128" s="28">
        <v>193</v>
      </c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:21">
      <c r="A129" s="27"/>
      <c r="B129" s="46"/>
      <c r="C129" s="47"/>
      <c r="D129" s="47"/>
      <c r="E129" s="47"/>
      <c r="F129" s="48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:21">
      <c r="A130" s="27"/>
      <c r="B130" s="122"/>
      <c r="C130" s="122"/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27"/>
      <c r="S130" s="27"/>
      <c r="T130" s="27"/>
      <c r="U130" s="27"/>
    </row>
    <row r="131" spans="1:2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:21">
      <c r="A132" s="27" t="s">
        <v>117</v>
      </c>
      <c r="B132" s="123" t="s">
        <v>1</v>
      </c>
      <c r="C132" s="126"/>
      <c r="D132" s="126"/>
      <c r="E132" s="126"/>
      <c r="F132" s="126"/>
      <c r="G132" s="126"/>
      <c r="H132" s="126"/>
      <c r="I132" s="126"/>
      <c r="J132" s="126"/>
      <c r="K132" s="126"/>
      <c r="L132" s="75">
        <v>207042.28999999998</v>
      </c>
      <c r="M132" s="52"/>
      <c r="N132" s="53"/>
      <c r="O132" s="53"/>
      <c r="P132" s="53"/>
      <c r="Q132" s="53"/>
      <c r="R132" s="53"/>
      <c r="S132" s="27"/>
      <c r="T132" s="27"/>
      <c r="U132" s="27"/>
    </row>
    <row r="133" spans="1:2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:21">
      <c r="A134" s="27"/>
      <c r="B134" s="121" t="s">
        <v>85</v>
      </c>
      <c r="C134" s="121"/>
      <c r="D134" s="37"/>
      <c r="E134" s="37"/>
      <c r="F134" s="3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:21">
      <c r="A135" s="27"/>
      <c r="B135" s="37"/>
      <c r="C135" s="37"/>
      <c r="D135" s="37"/>
      <c r="E135" s="37"/>
      <c r="F135" s="3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:21">
      <c r="A136" s="27"/>
      <c r="B136" s="119" t="s">
        <v>112</v>
      </c>
      <c r="C136" s="119"/>
      <c r="D136" s="119"/>
      <c r="E136" s="119"/>
      <c r="F136" s="28">
        <v>99228.5</v>
      </c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:21">
      <c r="A137" s="27"/>
      <c r="B137" s="119" t="s">
        <v>113</v>
      </c>
      <c r="C137" s="119"/>
      <c r="D137" s="119"/>
      <c r="E137" s="119"/>
      <c r="F137" s="28">
        <v>107813.79</v>
      </c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:21">
      <c r="A138" s="27"/>
      <c r="B138" s="37"/>
      <c r="C138" s="37"/>
      <c r="D138" s="37"/>
      <c r="E138" s="37"/>
      <c r="F138" s="3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:2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:2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:2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:2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:2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:2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:2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:2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:2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:2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</row>
    <row r="149" spans="1:2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</row>
    <row r="150" spans="1:2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</row>
    <row r="151" spans="1:2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</row>
    <row r="152" spans="1:2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</row>
    <row r="153" spans="1:2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</row>
    <row r="154" spans="1:2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</row>
    <row r="155" spans="1:2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</row>
  </sheetData>
  <mergeCells count="75">
    <mergeCell ref="B134:C134"/>
    <mergeCell ref="B136:E136"/>
    <mergeCell ref="B137:E137"/>
    <mergeCell ref="B119:E119"/>
    <mergeCell ref="B123:G123"/>
    <mergeCell ref="B125:C125"/>
    <mergeCell ref="B127:E127"/>
    <mergeCell ref="B128:E128"/>
    <mergeCell ref="B130:Q130"/>
    <mergeCell ref="B132:K132"/>
    <mergeCell ref="B118:E118"/>
    <mergeCell ref="B96:E96"/>
    <mergeCell ref="B97:E97"/>
    <mergeCell ref="B98:E98"/>
    <mergeCell ref="B99:E99"/>
    <mergeCell ref="B103:G103"/>
    <mergeCell ref="B105:J105"/>
    <mergeCell ref="B107:C107"/>
    <mergeCell ref="B109:E109"/>
    <mergeCell ref="B110:E110"/>
    <mergeCell ref="B114:K114"/>
    <mergeCell ref="B116:C116"/>
    <mergeCell ref="B94:C94"/>
    <mergeCell ref="B75:E75"/>
    <mergeCell ref="B76:E76"/>
    <mergeCell ref="B77:E77"/>
    <mergeCell ref="B81:H81"/>
    <mergeCell ref="B83:C83"/>
    <mergeCell ref="B85:E85"/>
    <mergeCell ref="B86:E86"/>
    <mergeCell ref="B87:E87"/>
    <mergeCell ref="B88:E88"/>
    <mergeCell ref="B90:Q90"/>
    <mergeCell ref="B92:K92"/>
    <mergeCell ref="B74:E74"/>
    <mergeCell ref="B55:E55"/>
    <mergeCell ref="B56:E56"/>
    <mergeCell ref="B62:C62"/>
    <mergeCell ref="B63:C63"/>
    <mergeCell ref="B64:C64"/>
    <mergeCell ref="B65:C65"/>
    <mergeCell ref="B66:C66"/>
    <mergeCell ref="B68:Q68"/>
    <mergeCell ref="B70:L70"/>
    <mergeCell ref="B72:C72"/>
    <mergeCell ref="B54:E54"/>
    <mergeCell ref="B34:E34"/>
    <mergeCell ref="B38:H38"/>
    <mergeCell ref="B40:C40"/>
    <mergeCell ref="B42:E42"/>
    <mergeCell ref="B43:E43"/>
    <mergeCell ref="B44:E44"/>
    <mergeCell ref="B45:E45"/>
    <mergeCell ref="B47:Q47"/>
    <mergeCell ref="B49:J49"/>
    <mergeCell ref="B51:E51"/>
    <mergeCell ref="B53:E53"/>
    <mergeCell ref="B33:E33"/>
    <mergeCell ref="B12:E12"/>
    <mergeCell ref="B16:E16"/>
    <mergeCell ref="B18:C18"/>
    <mergeCell ref="B20:E20"/>
    <mergeCell ref="B21:E21"/>
    <mergeCell ref="B22:E22"/>
    <mergeCell ref="B23:E23"/>
    <mergeCell ref="B27:J27"/>
    <mergeCell ref="B29:C29"/>
    <mergeCell ref="B31:E31"/>
    <mergeCell ref="B32:E32"/>
    <mergeCell ref="B11:E11"/>
    <mergeCell ref="B3:G3"/>
    <mergeCell ref="B5:F5"/>
    <mergeCell ref="B7:C7"/>
    <mergeCell ref="B9:E9"/>
    <mergeCell ref="B10:E10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2"/>
  <sheetViews>
    <sheetView zoomScaleNormal="100" workbookViewId="0">
      <selection activeCell="P34" sqref="P34"/>
    </sheetView>
  </sheetViews>
  <sheetFormatPr baseColWidth="10" defaultRowHeight="15"/>
  <cols>
    <col min="1" max="1" width="15.140625" customWidth="1"/>
    <col min="2" max="2" width="14.7109375" customWidth="1"/>
    <col min="3" max="3" width="16.42578125" bestFit="1" customWidth="1"/>
    <col min="4" max="4" width="12.140625" customWidth="1"/>
    <col min="9" max="9" width="15.5703125" customWidth="1"/>
  </cols>
  <sheetData>
    <row r="1" spans="1:7" ht="18">
      <c r="A1" s="24" t="s">
        <v>74</v>
      </c>
      <c r="D1" s="22"/>
      <c r="E1" s="22"/>
      <c r="F1" s="22"/>
      <c r="G1" s="22"/>
    </row>
    <row r="3" spans="1:7" ht="18">
      <c r="A3" s="24" t="s">
        <v>16</v>
      </c>
    </row>
    <row r="5" spans="1:7" ht="85.5">
      <c r="B5" s="5" t="s">
        <v>0</v>
      </c>
    </row>
    <row r="6" spans="1:7">
      <c r="A6" s="2" t="s">
        <v>22</v>
      </c>
      <c r="B6" s="12">
        <v>11938</v>
      </c>
    </row>
    <row r="10" spans="1:7" ht="71.25">
      <c r="B10" s="5" t="s">
        <v>15</v>
      </c>
      <c r="C10" s="5" t="s">
        <v>45</v>
      </c>
      <c r="D10" s="5" t="s">
        <v>125</v>
      </c>
      <c r="E10" s="5" t="s">
        <v>14</v>
      </c>
    </row>
    <row r="11" spans="1:7">
      <c r="A11" s="2" t="s">
        <v>22</v>
      </c>
      <c r="B11" s="12">
        <v>3960</v>
      </c>
      <c r="C11" s="55">
        <v>338222.77</v>
      </c>
      <c r="D11" s="58">
        <f>C11/B11</f>
        <v>85.409790404040407</v>
      </c>
      <c r="E11" s="56">
        <v>445</v>
      </c>
    </row>
    <row r="15" spans="1:7">
      <c r="A15" s="4" t="s">
        <v>13</v>
      </c>
      <c r="B15" s="9"/>
      <c r="C15" s="4"/>
      <c r="D15" s="4"/>
      <c r="E15" s="4"/>
    </row>
    <row r="16" spans="1:7" ht="71.25">
      <c r="A16" s="4"/>
      <c r="B16" s="5" t="s">
        <v>11</v>
      </c>
      <c r="C16" s="5" t="s">
        <v>46</v>
      </c>
      <c r="D16" s="5" t="s">
        <v>126</v>
      </c>
      <c r="E16" s="5" t="s">
        <v>14</v>
      </c>
    </row>
    <row r="17" spans="1:5">
      <c r="A17" s="2" t="s">
        <v>22</v>
      </c>
      <c r="B17" s="12">
        <v>7978</v>
      </c>
      <c r="C17" s="58">
        <v>993833.41</v>
      </c>
      <c r="D17" s="58">
        <f>C17/B17</f>
        <v>124.57174855853597</v>
      </c>
      <c r="E17" s="56">
        <v>579</v>
      </c>
    </row>
    <row r="20" spans="1:5">
      <c r="A20" t="s">
        <v>127</v>
      </c>
    </row>
    <row r="21" spans="1:5">
      <c r="A21" s="14">
        <v>154913.94</v>
      </c>
    </row>
    <row r="25" spans="1:5" ht="18">
      <c r="A25" s="24" t="s">
        <v>17</v>
      </c>
    </row>
    <row r="27" spans="1:5" ht="57">
      <c r="B27" s="5" t="s">
        <v>11</v>
      </c>
      <c r="C27" s="5" t="s">
        <v>70</v>
      </c>
      <c r="D27" s="5" t="s">
        <v>129</v>
      </c>
      <c r="E27" s="5" t="s">
        <v>18</v>
      </c>
    </row>
    <row r="28" spans="1:5">
      <c r="A28" s="2" t="s">
        <v>22</v>
      </c>
      <c r="B28" s="12">
        <v>4747</v>
      </c>
      <c r="C28" s="58">
        <v>110592.57</v>
      </c>
      <c r="D28" s="58">
        <f>C28/B28</f>
        <v>23.297360438171477</v>
      </c>
      <c r="E28" s="56">
        <v>163</v>
      </c>
    </row>
    <row r="31" spans="1:5">
      <c r="A31" t="s">
        <v>127</v>
      </c>
    </row>
    <row r="32" spans="1:5">
      <c r="A32" s="14">
        <v>11198.16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3"/>
  <sheetViews>
    <sheetView topLeftCell="A74" zoomScaleNormal="100" workbookViewId="0">
      <selection activeCell="H103" sqref="H103"/>
    </sheetView>
  </sheetViews>
  <sheetFormatPr baseColWidth="10" defaultRowHeight="14.25"/>
  <cols>
    <col min="1" max="1" width="17.7109375" style="4" bestFit="1" customWidth="1"/>
    <col min="2" max="2" width="17" style="4" customWidth="1"/>
    <col min="3" max="3" width="16.85546875" style="4" customWidth="1"/>
    <col min="4" max="4" width="15.7109375" style="4" customWidth="1"/>
    <col min="5" max="5" width="17" style="4" bestFit="1" customWidth="1"/>
    <col min="6" max="6" width="16.5703125" style="4" customWidth="1"/>
    <col min="7" max="7" width="14.5703125" style="4" bestFit="1" customWidth="1"/>
    <col min="8" max="8" width="14.42578125" style="4" customWidth="1"/>
    <col min="9" max="9" width="20.5703125" style="4" customWidth="1"/>
    <col min="10" max="10" width="13.42578125" style="4" bestFit="1" customWidth="1"/>
    <col min="11" max="11" width="14.5703125" style="4" bestFit="1" customWidth="1"/>
    <col min="12" max="12" width="11.42578125" style="4"/>
    <col min="13" max="13" width="14.85546875" style="4" customWidth="1"/>
    <col min="14" max="14" width="17.28515625" style="4" customWidth="1"/>
    <col min="15" max="16384" width="11.42578125" style="4"/>
  </cols>
  <sheetData>
    <row r="1" spans="1:8" ht="18">
      <c r="A1" s="24" t="s">
        <v>75</v>
      </c>
      <c r="D1" s="22"/>
      <c r="E1" s="22"/>
      <c r="F1" s="22"/>
      <c r="G1" s="22"/>
    </row>
    <row r="4" spans="1:8" ht="18">
      <c r="A4" s="24" t="s">
        <v>16</v>
      </c>
    </row>
    <row r="6" spans="1:8" ht="57.75" customHeight="1">
      <c r="B6" s="5" t="s">
        <v>132</v>
      </c>
      <c r="C6" s="5" t="s">
        <v>45</v>
      </c>
      <c r="D6" s="5" t="s">
        <v>130</v>
      </c>
      <c r="E6" s="5" t="s">
        <v>47</v>
      </c>
      <c r="F6" s="5" t="s">
        <v>46</v>
      </c>
      <c r="G6" s="5" t="s">
        <v>131</v>
      </c>
      <c r="H6" s="5" t="s">
        <v>14</v>
      </c>
    </row>
    <row r="7" spans="1:8">
      <c r="A7" s="2" t="s">
        <v>25</v>
      </c>
      <c r="B7" s="58">
        <v>18687</v>
      </c>
      <c r="C7" s="58">
        <v>3291006.68</v>
      </c>
      <c r="D7" s="58">
        <f>C7/B7</f>
        <v>176.11209289880668</v>
      </c>
      <c r="E7" s="58">
        <v>25510</v>
      </c>
      <c r="F7" s="58">
        <v>1874474.8000000003</v>
      </c>
      <c r="G7" s="58">
        <f>F7/E7</f>
        <v>73.48</v>
      </c>
      <c r="H7" s="57">
        <v>1997</v>
      </c>
    </row>
    <row r="8" spans="1:8">
      <c r="A8" s="2" t="s">
        <v>34</v>
      </c>
      <c r="B8" s="58">
        <v>1708</v>
      </c>
      <c r="C8" s="58">
        <v>302559.62</v>
      </c>
      <c r="D8" s="58">
        <f t="shared" ref="D8:D21" si="0">C8/B8</f>
        <v>177.14263466042155</v>
      </c>
      <c r="E8" s="58">
        <v>992</v>
      </c>
      <c r="F8" s="58">
        <v>72892.160000000003</v>
      </c>
      <c r="G8" s="58">
        <f t="shared" ref="G8:G21" si="1">F8/E8</f>
        <v>73.48</v>
      </c>
      <c r="H8" s="57">
        <v>99</v>
      </c>
    </row>
    <row r="9" spans="1:8">
      <c r="A9" s="2" t="s">
        <v>26</v>
      </c>
      <c r="B9" s="58">
        <v>4907</v>
      </c>
      <c r="C9" s="58">
        <v>772790.14999999991</v>
      </c>
      <c r="D9" s="58">
        <f t="shared" si="0"/>
        <v>157.48729366211532</v>
      </c>
      <c r="E9" s="58">
        <v>3720</v>
      </c>
      <c r="F9" s="58">
        <v>273345.60000000003</v>
      </c>
      <c r="G9" s="58">
        <f t="shared" si="1"/>
        <v>73.48</v>
      </c>
      <c r="H9" s="57">
        <v>534</v>
      </c>
    </row>
    <row r="10" spans="1:8">
      <c r="A10" s="2" t="s">
        <v>35</v>
      </c>
      <c r="B10" s="58">
        <v>2563</v>
      </c>
      <c r="C10" s="58">
        <v>405100.22000000009</v>
      </c>
      <c r="D10" s="58">
        <f t="shared" si="0"/>
        <v>158.05705033164264</v>
      </c>
      <c r="E10" s="58">
        <v>1320</v>
      </c>
      <c r="F10" s="58">
        <v>96993.600000000006</v>
      </c>
      <c r="G10" s="58">
        <f t="shared" si="1"/>
        <v>73.48</v>
      </c>
      <c r="H10" s="57">
        <v>231</v>
      </c>
    </row>
    <row r="11" spans="1:8">
      <c r="A11" s="2" t="s">
        <v>27</v>
      </c>
      <c r="B11" s="58">
        <v>2334</v>
      </c>
      <c r="C11" s="58">
        <v>378995.35</v>
      </c>
      <c r="D11" s="58">
        <f t="shared" si="0"/>
        <v>162.38018423307625</v>
      </c>
      <c r="E11" s="58">
        <v>3249</v>
      </c>
      <c r="F11" s="58">
        <v>238736.52</v>
      </c>
      <c r="G11" s="58">
        <f t="shared" si="1"/>
        <v>73.47999999999999</v>
      </c>
      <c r="H11" s="57">
        <v>321</v>
      </c>
    </row>
    <row r="12" spans="1:8">
      <c r="A12" s="2" t="s">
        <v>28</v>
      </c>
      <c r="B12" s="58">
        <v>1284</v>
      </c>
      <c r="C12" s="58">
        <v>197545.77999999997</v>
      </c>
      <c r="D12" s="58">
        <f t="shared" si="0"/>
        <v>153.8518535825545</v>
      </c>
      <c r="E12" s="58">
        <v>902</v>
      </c>
      <c r="F12" s="58">
        <v>66278.960000000006</v>
      </c>
      <c r="G12" s="58">
        <f t="shared" si="1"/>
        <v>73.48</v>
      </c>
      <c r="H12" s="57">
        <v>112</v>
      </c>
    </row>
    <row r="13" spans="1:8">
      <c r="A13" s="2" t="s">
        <v>29</v>
      </c>
      <c r="B13" s="58">
        <v>1474</v>
      </c>
      <c r="C13" s="58">
        <v>241906.37000000002</v>
      </c>
      <c r="D13" s="58">
        <f t="shared" si="0"/>
        <v>164.11558344640437</v>
      </c>
      <c r="E13" s="58">
        <v>1226</v>
      </c>
      <c r="F13" s="58">
        <v>90086.48000000001</v>
      </c>
      <c r="G13" s="58">
        <f t="shared" si="1"/>
        <v>73.48</v>
      </c>
      <c r="H13" s="57">
        <v>168</v>
      </c>
    </row>
    <row r="14" spans="1:8">
      <c r="A14" s="2" t="s">
        <v>30</v>
      </c>
      <c r="B14" s="58">
        <v>1625</v>
      </c>
      <c r="C14" s="58">
        <v>275317.27</v>
      </c>
      <c r="D14" s="58">
        <f t="shared" si="0"/>
        <v>169.42601230769233</v>
      </c>
      <c r="E14" s="58">
        <v>1245</v>
      </c>
      <c r="F14" s="58">
        <v>91482.6</v>
      </c>
      <c r="G14" s="58">
        <f t="shared" si="1"/>
        <v>73.48</v>
      </c>
      <c r="H14" s="57">
        <v>160</v>
      </c>
    </row>
    <row r="15" spans="1:8">
      <c r="A15" s="2" t="s">
        <v>36</v>
      </c>
      <c r="B15" s="58">
        <v>1972</v>
      </c>
      <c r="C15" s="58">
        <v>353578.57</v>
      </c>
      <c r="D15" s="58">
        <f t="shared" si="0"/>
        <v>179.29947768762679</v>
      </c>
      <c r="E15" s="58">
        <v>2472</v>
      </c>
      <c r="F15" s="58">
        <v>181642.56</v>
      </c>
      <c r="G15" s="58">
        <f t="shared" si="1"/>
        <v>73.48</v>
      </c>
      <c r="H15" s="57">
        <v>296</v>
      </c>
    </row>
    <row r="16" spans="1:8">
      <c r="A16" s="2" t="s">
        <v>37</v>
      </c>
      <c r="B16" s="58">
        <v>1887</v>
      </c>
      <c r="C16" s="58">
        <v>274322.31999999995</v>
      </c>
      <c r="D16" s="58">
        <f t="shared" si="0"/>
        <v>145.37483836777952</v>
      </c>
      <c r="E16" s="58">
        <v>2004</v>
      </c>
      <c r="F16" s="58">
        <v>147253.92000000001</v>
      </c>
      <c r="G16" s="58">
        <f t="shared" si="1"/>
        <v>73.48</v>
      </c>
      <c r="H16" s="57">
        <v>141</v>
      </c>
    </row>
    <row r="17" spans="1:17">
      <c r="A17" s="2" t="s">
        <v>31</v>
      </c>
      <c r="B17" s="58">
        <v>3505</v>
      </c>
      <c r="C17" s="58">
        <v>568229.55000000005</v>
      </c>
      <c r="D17" s="58">
        <f t="shared" si="0"/>
        <v>162.11970042796008</v>
      </c>
      <c r="E17" s="58">
        <v>2756</v>
      </c>
      <c r="F17" s="58">
        <v>202510.88</v>
      </c>
      <c r="G17" s="58">
        <f t="shared" si="1"/>
        <v>73.48</v>
      </c>
      <c r="H17" s="57">
        <v>361</v>
      </c>
    </row>
    <row r="18" spans="1:17">
      <c r="A18" s="2" t="s">
        <v>32</v>
      </c>
      <c r="B18" s="58">
        <v>2051</v>
      </c>
      <c r="C18" s="58">
        <v>333122.96000000002</v>
      </c>
      <c r="D18" s="58">
        <f t="shared" si="0"/>
        <v>162.41977571916141</v>
      </c>
      <c r="E18" s="58">
        <v>2234</v>
      </c>
      <c r="F18" s="58">
        <v>164154.32</v>
      </c>
      <c r="G18" s="58">
        <f t="shared" si="1"/>
        <v>73.48</v>
      </c>
      <c r="H18" s="57">
        <v>239</v>
      </c>
    </row>
    <row r="19" spans="1:17">
      <c r="A19" s="2" t="s">
        <v>33</v>
      </c>
      <c r="B19" s="58">
        <v>1466</v>
      </c>
      <c r="C19" s="58">
        <v>237744.93</v>
      </c>
      <c r="D19" s="58">
        <f t="shared" si="0"/>
        <v>162.1725306957708</v>
      </c>
      <c r="E19" s="58">
        <v>763</v>
      </c>
      <c r="F19" s="58">
        <v>56065.240000000005</v>
      </c>
      <c r="G19" s="58">
        <f t="shared" si="1"/>
        <v>73.48</v>
      </c>
      <c r="H19" s="57">
        <v>149</v>
      </c>
    </row>
    <row r="20" spans="1:17">
      <c r="A20" s="2" t="s">
        <v>38</v>
      </c>
      <c r="B20" s="58">
        <v>1069</v>
      </c>
      <c r="C20" s="58">
        <v>162692.94</v>
      </c>
      <c r="D20" s="58">
        <f t="shared" si="0"/>
        <v>152.19171188026192</v>
      </c>
      <c r="E20" s="58">
        <v>635</v>
      </c>
      <c r="F20" s="58">
        <v>46659.8</v>
      </c>
      <c r="G20" s="58">
        <f t="shared" si="1"/>
        <v>73.48</v>
      </c>
      <c r="H20" s="57">
        <v>75</v>
      </c>
      <c r="M20" s="2"/>
      <c r="N20" s="16"/>
    </row>
    <row r="21" spans="1:17">
      <c r="A21" s="2" t="s">
        <v>10</v>
      </c>
      <c r="B21" s="59">
        <v>46532</v>
      </c>
      <c r="C21" s="59">
        <v>7794912.71</v>
      </c>
      <c r="D21" s="58">
        <f t="shared" si="0"/>
        <v>167.51725070918937</v>
      </c>
      <c r="E21" s="59">
        <v>49028</v>
      </c>
      <c r="F21" s="59">
        <v>3602577.44</v>
      </c>
      <c r="G21" s="58">
        <f t="shared" si="1"/>
        <v>73.48</v>
      </c>
      <c r="H21" s="54">
        <v>4883</v>
      </c>
      <c r="M21" s="2"/>
      <c r="N21" s="16"/>
    </row>
    <row r="22" spans="1:17">
      <c r="A22" s="2"/>
      <c r="B22" s="16"/>
      <c r="C22" s="17"/>
      <c r="D22" s="17"/>
      <c r="E22" s="18"/>
      <c r="M22" s="2"/>
      <c r="N22" s="16"/>
    </row>
    <row r="23" spans="1:17">
      <c r="A23" s="2"/>
      <c r="B23" s="16"/>
      <c r="C23" s="17"/>
      <c r="D23" s="17"/>
      <c r="E23" s="18"/>
      <c r="H23" s="2"/>
      <c r="I23" s="16"/>
    </row>
    <row r="24" spans="1:17">
      <c r="B24" s="9"/>
    </row>
    <row r="25" spans="1:17">
      <c r="A25" s="4" t="s">
        <v>13</v>
      </c>
      <c r="B25" s="9"/>
    </row>
    <row r="26" spans="1:17">
      <c r="B26" s="9"/>
    </row>
    <row r="27" spans="1:17" ht="15">
      <c r="B27" s="128" t="s">
        <v>43</v>
      </c>
      <c r="C27" s="129"/>
      <c r="D27" s="129"/>
      <c r="E27" s="129"/>
      <c r="F27" s="130"/>
      <c r="G27" s="128" t="s">
        <v>12</v>
      </c>
      <c r="H27" s="131"/>
      <c r="I27" s="131"/>
      <c r="J27" s="131"/>
      <c r="K27" s="132"/>
      <c r="L27" s="128" t="s">
        <v>44</v>
      </c>
      <c r="M27" s="129"/>
      <c r="N27" s="129"/>
      <c r="O27" s="129"/>
      <c r="P27" s="130"/>
      <c r="Q27" s="133" t="s">
        <v>14</v>
      </c>
    </row>
    <row r="28" spans="1:17" ht="25.5">
      <c r="B28" s="20" t="s">
        <v>39</v>
      </c>
      <c r="C28" s="20" t="s">
        <v>40</v>
      </c>
      <c r="D28" s="20" t="s">
        <v>41</v>
      </c>
      <c r="E28" s="20" t="s">
        <v>42</v>
      </c>
      <c r="F28" s="20" t="s">
        <v>10</v>
      </c>
      <c r="G28" s="20" t="s">
        <v>39</v>
      </c>
      <c r="H28" s="20" t="s">
        <v>40</v>
      </c>
      <c r="I28" s="20" t="s">
        <v>41</v>
      </c>
      <c r="J28" s="20" t="s">
        <v>42</v>
      </c>
      <c r="K28" s="20" t="s">
        <v>10</v>
      </c>
      <c r="L28" s="20" t="s">
        <v>39</v>
      </c>
      <c r="M28" s="20" t="s">
        <v>40</v>
      </c>
      <c r="N28" s="20" t="s">
        <v>41</v>
      </c>
      <c r="O28" s="20" t="s">
        <v>42</v>
      </c>
      <c r="P28" s="20" t="s">
        <v>10</v>
      </c>
      <c r="Q28" s="134"/>
    </row>
    <row r="29" spans="1:17" ht="15">
      <c r="A29" s="2" t="s">
        <v>25</v>
      </c>
      <c r="B29" s="61">
        <v>52222</v>
      </c>
      <c r="C29" s="61">
        <v>19338</v>
      </c>
      <c r="D29" s="61">
        <v>5301</v>
      </c>
      <c r="E29" s="61">
        <v>2150</v>
      </c>
      <c r="F29" s="61">
        <v>79011</v>
      </c>
      <c r="G29" s="62">
        <v>9463165.6400000025</v>
      </c>
      <c r="H29" s="62">
        <v>5239661.7699999996</v>
      </c>
      <c r="I29" s="62">
        <v>481170.32000000007</v>
      </c>
      <c r="J29" s="62">
        <v>464310.05</v>
      </c>
      <c r="K29" s="62">
        <v>15648307.780000003</v>
      </c>
      <c r="L29" s="108">
        <f>G29/B29</f>
        <v>181.21032591628054</v>
      </c>
      <c r="M29" s="108">
        <f>H29/C29</f>
        <v>270.95158599648357</v>
      </c>
      <c r="N29" s="108">
        <f>I29/D29</f>
        <v>90.769726466704412</v>
      </c>
      <c r="O29" s="108">
        <f>J29/E29</f>
        <v>215.95816279069766</v>
      </c>
      <c r="P29" s="108">
        <f>K29/F29</f>
        <v>198.05226841832155</v>
      </c>
      <c r="Q29" s="61">
        <v>1132</v>
      </c>
    </row>
    <row r="30" spans="1:17" ht="15">
      <c r="A30" s="2" t="s">
        <v>34</v>
      </c>
      <c r="B30" s="61">
        <v>2189</v>
      </c>
      <c r="C30" s="61">
        <v>1044</v>
      </c>
      <c r="D30" s="61">
        <v>954</v>
      </c>
      <c r="E30" s="61">
        <v>103</v>
      </c>
      <c r="F30" s="61">
        <v>4290</v>
      </c>
      <c r="G30" s="62">
        <v>415119.90000000014</v>
      </c>
      <c r="H30" s="62">
        <v>285085</v>
      </c>
      <c r="I30" s="62">
        <v>65919.950000000012</v>
      </c>
      <c r="J30" s="62">
        <v>21945.620000000003</v>
      </c>
      <c r="K30" s="62">
        <v>788070.47000000009</v>
      </c>
      <c r="L30" s="108">
        <f t="shared" ref="L30:L43" si="2">G30/B30</f>
        <v>189.63905893101878</v>
      </c>
      <c r="M30" s="108">
        <f t="shared" ref="M30:M43" si="3">H30/C30</f>
        <v>273.06992337164752</v>
      </c>
      <c r="N30" s="108">
        <f t="shared" ref="N30:N43" si="4">I30/D30</f>
        <v>69.098480083857453</v>
      </c>
      <c r="O30" s="108">
        <f t="shared" ref="O30:O43" si="5">J30/E30</f>
        <v>213.06427184466023</v>
      </c>
      <c r="P30" s="108">
        <f t="shared" ref="P30:P43" si="6">K30/F30</f>
        <v>183.69941025641029</v>
      </c>
      <c r="Q30" s="61">
        <v>15</v>
      </c>
    </row>
    <row r="31" spans="1:17" ht="15">
      <c r="A31" s="2" t="s">
        <v>26</v>
      </c>
      <c r="B31" s="61">
        <v>9913</v>
      </c>
      <c r="C31" s="61">
        <v>2997</v>
      </c>
      <c r="D31" s="61">
        <v>373</v>
      </c>
      <c r="E31" s="61">
        <v>356</v>
      </c>
      <c r="F31" s="61">
        <v>13639</v>
      </c>
      <c r="G31" s="62">
        <v>1790501.78</v>
      </c>
      <c r="H31" s="62">
        <v>882886.07999999984</v>
      </c>
      <c r="I31" s="62">
        <v>38347.590000000004</v>
      </c>
      <c r="J31" s="62">
        <v>75897.14</v>
      </c>
      <c r="K31" s="62">
        <v>2787632.59</v>
      </c>
      <c r="L31" s="108">
        <f t="shared" si="2"/>
        <v>180.62158579642895</v>
      </c>
      <c r="M31" s="108">
        <f t="shared" si="3"/>
        <v>294.58994994994987</v>
      </c>
      <c r="N31" s="108">
        <f t="shared" si="4"/>
        <v>102.80855227882039</v>
      </c>
      <c r="O31" s="108">
        <f t="shared" si="5"/>
        <v>213.19421348314606</v>
      </c>
      <c r="P31" s="108">
        <f t="shared" si="6"/>
        <v>204.38687513747342</v>
      </c>
      <c r="Q31" s="61">
        <v>40</v>
      </c>
    </row>
    <row r="32" spans="1:17" ht="15">
      <c r="A32" s="2" t="s">
        <v>35</v>
      </c>
      <c r="B32" s="61">
        <v>3999</v>
      </c>
      <c r="C32" s="61">
        <v>3529</v>
      </c>
      <c r="D32" s="61">
        <v>181</v>
      </c>
      <c r="E32" s="61">
        <v>187</v>
      </c>
      <c r="F32" s="61">
        <v>7896</v>
      </c>
      <c r="G32" s="62">
        <v>687555.97999999986</v>
      </c>
      <c r="H32" s="62">
        <v>923356.27000000014</v>
      </c>
      <c r="I32" s="62">
        <v>21380.3</v>
      </c>
      <c r="J32" s="62">
        <v>39445.03</v>
      </c>
      <c r="K32" s="62">
        <v>1671737.58</v>
      </c>
      <c r="L32" s="108">
        <f t="shared" si="2"/>
        <v>171.9319779944986</v>
      </c>
      <c r="M32" s="108">
        <f t="shared" si="3"/>
        <v>261.64813544913579</v>
      </c>
      <c r="N32" s="108">
        <f t="shared" si="4"/>
        <v>118.1232044198895</v>
      </c>
      <c r="O32" s="108">
        <f t="shared" si="5"/>
        <v>210.93598930481284</v>
      </c>
      <c r="P32" s="108">
        <f t="shared" si="6"/>
        <v>211.71955167173255</v>
      </c>
      <c r="Q32" s="61">
        <v>46</v>
      </c>
    </row>
    <row r="33" spans="1:17" ht="15">
      <c r="A33" s="2" t="s">
        <v>27</v>
      </c>
      <c r="B33" s="61">
        <v>5304</v>
      </c>
      <c r="C33" s="61">
        <v>2583</v>
      </c>
      <c r="D33" s="61">
        <v>240</v>
      </c>
      <c r="E33" s="61">
        <v>533</v>
      </c>
      <c r="F33" s="61">
        <v>8660</v>
      </c>
      <c r="G33" s="62">
        <v>959350.9600000002</v>
      </c>
      <c r="H33" s="62">
        <v>671916.33000000007</v>
      </c>
      <c r="I33" s="62">
        <v>24438.75</v>
      </c>
      <c r="J33" s="62">
        <v>113953.27</v>
      </c>
      <c r="K33" s="62">
        <v>1769659.3100000003</v>
      </c>
      <c r="L33" s="108">
        <f t="shared" si="2"/>
        <v>180.87310708898949</v>
      </c>
      <c r="M33" s="108">
        <f t="shared" si="3"/>
        <v>260.13020905923349</v>
      </c>
      <c r="N33" s="108">
        <f t="shared" si="4"/>
        <v>101.828125</v>
      </c>
      <c r="O33" s="108">
        <f t="shared" si="5"/>
        <v>213.79600375234523</v>
      </c>
      <c r="P33" s="108">
        <f t="shared" si="6"/>
        <v>204.34865011547348</v>
      </c>
      <c r="Q33" s="61">
        <v>31</v>
      </c>
    </row>
    <row r="34" spans="1:17" ht="15">
      <c r="A34" s="2" t="s">
        <v>28</v>
      </c>
      <c r="B34" s="61">
        <v>2279</v>
      </c>
      <c r="C34" s="61">
        <v>1473</v>
      </c>
      <c r="D34" s="61">
        <v>214</v>
      </c>
      <c r="E34" s="61">
        <v>135</v>
      </c>
      <c r="F34" s="61">
        <v>4101</v>
      </c>
      <c r="G34" s="62">
        <v>427735.23</v>
      </c>
      <c r="H34" s="62">
        <v>405930.36000000004</v>
      </c>
      <c r="I34" s="62">
        <v>21720.959999999999</v>
      </c>
      <c r="J34" s="62">
        <v>28772.449999999997</v>
      </c>
      <c r="K34" s="62">
        <v>884159</v>
      </c>
      <c r="L34" s="108">
        <f t="shared" si="2"/>
        <v>187.68548924967089</v>
      </c>
      <c r="M34" s="108">
        <f t="shared" si="3"/>
        <v>275.58069246435849</v>
      </c>
      <c r="N34" s="108">
        <f t="shared" si="4"/>
        <v>101.49981308411215</v>
      </c>
      <c r="O34" s="108">
        <f t="shared" si="5"/>
        <v>213.12925925925924</v>
      </c>
      <c r="P34" s="108">
        <f t="shared" si="6"/>
        <v>215.59595220677883</v>
      </c>
      <c r="Q34" s="61">
        <v>22</v>
      </c>
    </row>
    <row r="35" spans="1:17" ht="15">
      <c r="A35" s="2" t="s">
        <v>29</v>
      </c>
      <c r="B35" s="61">
        <v>2490</v>
      </c>
      <c r="C35" s="61">
        <v>1901</v>
      </c>
      <c r="D35" s="61">
        <v>139</v>
      </c>
      <c r="E35" s="61">
        <v>202</v>
      </c>
      <c r="F35" s="61">
        <v>4732</v>
      </c>
      <c r="G35" s="62">
        <v>440643.39999999991</v>
      </c>
      <c r="H35" s="62">
        <v>512733.41</v>
      </c>
      <c r="I35" s="62">
        <v>11919.010000000002</v>
      </c>
      <c r="J35" s="62">
        <v>43007.08</v>
      </c>
      <c r="K35" s="62">
        <v>1008302.8999999998</v>
      </c>
      <c r="L35" s="108">
        <f t="shared" si="2"/>
        <v>176.9652208835341</v>
      </c>
      <c r="M35" s="108">
        <f t="shared" si="3"/>
        <v>269.71773277222513</v>
      </c>
      <c r="N35" s="108">
        <f t="shared" si="4"/>
        <v>85.748273381294979</v>
      </c>
      <c r="O35" s="108">
        <f t="shared" si="5"/>
        <v>212.90633663366339</v>
      </c>
      <c r="P35" s="108">
        <f t="shared" si="6"/>
        <v>213.08176246830089</v>
      </c>
      <c r="Q35" s="61">
        <v>41</v>
      </c>
    </row>
    <row r="36" spans="1:17" ht="15">
      <c r="A36" s="2" t="s">
        <v>30</v>
      </c>
      <c r="B36" s="61">
        <v>3193</v>
      </c>
      <c r="C36" s="61">
        <v>1234</v>
      </c>
      <c r="D36" s="61">
        <v>124</v>
      </c>
      <c r="E36" s="61">
        <v>82</v>
      </c>
      <c r="F36" s="61">
        <v>4633</v>
      </c>
      <c r="G36" s="62">
        <v>630371.21</v>
      </c>
      <c r="H36" s="62">
        <v>362413.05000000005</v>
      </c>
      <c r="I36" s="62">
        <v>11550.570000000002</v>
      </c>
      <c r="J36" s="62">
        <v>17385.93</v>
      </c>
      <c r="K36" s="62">
        <v>1021720.76</v>
      </c>
      <c r="L36" s="108">
        <f t="shared" si="2"/>
        <v>197.42286564359534</v>
      </c>
      <c r="M36" s="108">
        <f t="shared" si="3"/>
        <v>293.68966774716375</v>
      </c>
      <c r="N36" s="108">
        <f t="shared" si="4"/>
        <v>93.149758064516135</v>
      </c>
      <c r="O36" s="108">
        <f t="shared" si="5"/>
        <v>212.02353658536586</v>
      </c>
      <c r="P36" s="108">
        <f t="shared" si="6"/>
        <v>220.53113749190589</v>
      </c>
      <c r="Q36" s="61">
        <v>23</v>
      </c>
    </row>
    <row r="37" spans="1:17" ht="15">
      <c r="A37" s="2" t="s">
        <v>36</v>
      </c>
      <c r="B37" s="61">
        <v>5461</v>
      </c>
      <c r="C37" s="61">
        <v>3990</v>
      </c>
      <c r="D37" s="61">
        <v>179</v>
      </c>
      <c r="E37" s="61">
        <v>222</v>
      </c>
      <c r="F37" s="61">
        <v>9852</v>
      </c>
      <c r="G37" s="62">
        <v>1003536.3300000001</v>
      </c>
      <c r="H37" s="62">
        <v>1060579.52</v>
      </c>
      <c r="I37" s="62">
        <v>18188.890000000003</v>
      </c>
      <c r="J37" s="62">
        <v>47017.13</v>
      </c>
      <c r="K37" s="62">
        <v>2129321.87</v>
      </c>
      <c r="L37" s="108">
        <f t="shared" si="2"/>
        <v>183.76420618934262</v>
      </c>
      <c r="M37" s="108">
        <f t="shared" si="3"/>
        <v>265.80940350877194</v>
      </c>
      <c r="N37" s="108">
        <f t="shared" si="4"/>
        <v>101.61391061452515</v>
      </c>
      <c r="O37" s="108">
        <f t="shared" si="5"/>
        <v>211.78887387387385</v>
      </c>
      <c r="P37" s="108">
        <f t="shared" si="6"/>
        <v>216.13092468534307</v>
      </c>
      <c r="Q37" s="61">
        <v>67</v>
      </c>
    </row>
    <row r="38" spans="1:17" ht="15">
      <c r="A38" s="2" t="s">
        <v>37</v>
      </c>
      <c r="B38" s="61">
        <v>4152</v>
      </c>
      <c r="C38" s="61">
        <v>2412</v>
      </c>
      <c r="D38" s="61">
        <v>200</v>
      </c>
      <c r="E38" s="61">
        <v>0</v>
      </c>
      <c r="F38" s="61">
        <v>6764</v>
      </c>
      <c r="G38" s="62">
        <v>660404.29</v>
      </c>
      <c r="H38" s="62">
        <v>660864.78</v>
      </c>
      <c r="I38" s="62">
        <v>19537.800000000003</v>
      </c>
      <c r="J38" s="62">
        <v>0</v>
      </c>
      <c r="K38" s="62">
        <v>1340806.8700000001</v>
      </c>
      <c r="L38" s="108">
        <f t="shared" si="2"/>
        <v>159.05690992292872</v>
      </c>
      <c r="M38" s="108">
        <f t="shared" si="3"/>
        <v>273.99037313432837</v>
      </c>
      <c r="N38" s="108">
        <f t="shared" si="4"/>
        <v>97.689000000000021</v>
      </c>
      <c r="O38" s="108">
        <v>0</v>
      </c>
      <c r="P38" s="108">
        <f t="shared" si="6"/>
        <v>198.22691750443525</v>
      </c>
      <c r="Q38" s="61">
        <v>21</v>
      </c>
    </row>
    <row r="39" spans="1:17" ht="15">
      <c r="A39" s="2" t="s">
        <v>31</v>
      </c>
      <c r="B39" s="61">
        <v>7578</v>
      </c>
      <c r="C39" s="61">
        <v>3122</v>
      </c>
      <c r="D39" s="61">
        <v>220</v>
      </c>
      <c r="E39" s="61">
        <v>331</v>
      </c>
      <c r="F39" s="61">
        <v>11251</v>
      </c>
      <c r="G39" s="62">
        <v>1373940.67</v>
      </c>
      <c r="H39" s="62">
        <v>879673.87</v>
      </c>
      <c r="I39" s="62">
        <v>22319.75</v>
      </c>
      <c r="J39" s="62">
        <v>69138.89</v>
      </c>
      <c r="K39" s="62">
        <v>2345073.1800000002</v>
      </c>
      <c r="L39" s="108">
        <f t="shared" si="2"/>
        <v>181.3065017154922</v>
      </c>
      <c r="M39" s="108">
        <f t="shared" si="3"/>
        <v>281.76613388853298</v>
      </c>
      <c r="N39" s="108">
        <f t="shared" si="4"/>
        <v>101.45340909090909</v>
      </c>
      <c r="O39" s="108">
        <f t="shared" si="5"/>
        <v>208.87882175226585</v>
      </c>
      <c r="P39" s="108">
        <f t="shared" si="6"/>
        <v>208.43242200693274</v>
      </c>
      <c r="Q39" s="61">
        <v>42</v>
      </c>
    </row>
    <row r="40" spans="1:17" ht="15">
      <c r="A40" s="2" t="s">
        <v>32</v>
      </c>
      <c r="B40" s="61">
        <v>4579</v>
      </c>
      <c r="C40" s="61">
        <v>3563</v>
      </c>
      <c r="D40" s="61">
        <v>357</v>
      </c>
      <c r="E40" s="61">
        <v>211</v>
      </c>
      <c r="F40" s="61">
        <v>8710</v>
      </c>
      <c r="G40" s="62">
        <v>807091.48999999987</v>
      </c>
      <c r="H40" s="62">
        <v>965680.16</v>
      </c>
      <c r="I40" s="62">
        <v>39645.17</v>
      </c>
      <c r="J40" s="62">
        <v>45160.74</v>
      </c>
      <c r="K40" s="62">
        <v>1857577.5599999998</v>
      </c>
      <c r="L40" s="108">
        <f t="shared" si="2"/>
        <v>176.25933391570209</v>
      </c>
      <c r="M40" s="108">
        <f t="shared" si="3"/>
        <v>271.03007577883807</v>
      </c>
      <c r="N40" s="108">
        <f t="shared" si="4"/>
        <v>111.05089635854341</v>
      </c>
      <c r="O40" s="108">
        <f t="shared" si="5"/>
        <v>214.03194312796208</v>
      </c>
      <c r="P40" s="108">
        <f t="shared" si="6"/>
        <v>213.26952468427092</v>
      </c>
      <c r="Q40" s="61">
        <v>48</v>
      </c>
    </row>
    <row r="41" spans="1:17" ht="15">
      <c r="A41" s="2" t="s">
        <v>33</v>
      </c>
      <c r="B41" s="61">
        <v>2145</v>
      </c>
      <c r="C41" s="61">
        <v>702</v>
      </c>
      <c r="D41" s="61">
        <v>86</v>
      </c>
      <c r="E41" s="61">
        <v>59</v>
      </c>
      <c r="F41" s="61">
        <v>2992</v>
      </c>
      <c r="G41" s="62">
        <v>401669.83999999997</v>
      </c>
      <c r="H41" s="62">
        <v>212808.71</v>
      </c>
      <c r="I41" s="62">
        <v>7530.32</v>
      </c>
      <c r="J41" s="62">
        <v>12302.01</v>
      </c>
      <c r="K41" s="62">
        <v>634310.87999999989</v>
      </c>
      <c r="L41" s="108">
        <f t="shared" si="2"/>
        <v>187.25866666666664</v>
      </c>
      <c r="M41" s="108">
        <f t="shared" si="3"/>
        <v>303.14631054131053</v>
      </c>
      <c r="N41" s="108">
        <f t="shared" si="4"/>
        <v>87.561860465116283</v>
      </c>
      <c r="O41" s="108">
        <f t="shared" si="5"/>
        <v>208.50864406779661</v>
      </c>
      <c r="P41" s="108">
        <f t="shared" si="6"/>
        <v>212.00229946524061</v>
      </c>
      <c r="Q41" s="61">
        <v>14</v>
      </c>
    </row>
    <row r="42" spans="1:17" ht="15">
      <c r="A42" s="2" t="s">
        <v>38</v>
      </c>
      <c r="B42" s="61">
        <v>2041</v>
      </c>
      <c r="C42" s="61">
        <v>980</v>
      </c>
      <c r="D42" s="61">
        <v>98</v>
      </c>
      <c r="E42" s="61">
        <v>97</v>
      </c>
      <c r="F42" s="61">
        <v>3216</v>
      </c>
      <c r="G42" s="62">
        <v>339281.03</v>
      </c>
      <c r="H42" s="62">
        <v>267601.10000000003</v>
      </c>
      <c r="I42" s="62">
        <v>10429.14</v>
      </c>
      <c r="J42" s="62">
        <v>20865.829999999998</v>
      </c>
      <c r="K42" s="62">
        <v>638177.10000000009</v>
      </c>
      <c r="L42" s="108">
        <f t="shared" si="2"/>
        <v>166.23274375306224</v>
      </c>
      <c r="M42" s="108">
        <f t="shared" si="3"/>
        <v>273.06234693877553</v>
      </c>
      <c r="N42" s="108">
        <f t="shared" si="4"/>
        <v>106.41979591836734</v>
      </c>
      <c r="O42" s="108">
        <f t="shared" si="5"/>
        <v>215.11164948453606</v>
      </c>
      <c r="P42" s="108">
        <f t="shared" si="6"/>
        <v>198.43815298507465</v>
      </c>
      <c r="Q42" s="61">
        <v>24</v>
      </c>
    </row>
    <row r="43" spans="1:17" ht="15">
      <c r="A43" s="2" t="s">
        <v>10</v>
      </c>
      <c r="B43" s="60">
        <v>107545</v>
      </c>
      <c r="C43" s="60">
        <v>48868</v>
      </c>
      <c r="D43" s="60">
        <v>8666</v>
      </c>
      <c r="E43" s="60">
        <v>4668</v>
      </c>
      <c r="F43" s="60">
        <v>169747</v>
      </c>
      <c r="G43" s="62">
        <v>19400367.750000007</v>
      </c>
      <c r="H43" s="62">
        <v>13331190.41</v>
      </c>
      <c r="I43" s="62">
        <v>794098.52</v>
      </c>
      <c r="J43" s="62">
        <v>999201.16999999993</v>
      </c>
      <c r="K43" s="62">
        <v>34524857.850000009</v>
      </c>
      <c r="L43" s="108">
        <f t="shared" si="2"/>
        <v>180.39302385048126</v>
      </c>
      <c r="M43" s="108">
        <f t="shared" si="3"/>
        <v>272.80000020463291</v>
      </c>
      <c r="N43" s="108">
        <f t="shared" si="4"/>
        <v>91.633801061620133</v>
      </c>
      <c r="O43" s="108">
        <f t="shared" si="5"/>
        <v>214.05337832047985</v>
      </c>
      <c r="P43" s="108">
        <f t="shared" si="6"/>
        <v>203.39009143018734</v>
      </c>
      <c r="Q43" s="61">
        <v>1566</v>
      </c>
    </row>
    <row r="44" spans="1:17">
      <c r="A44" s="2"/>
      <c r="B44" s="16"/>
      <c r="C44" s="17"/>
      <c r="D44" s="17"/>
      <c r="E44" s="18"/>
      <c r="F44" s="10"/>
    </row>
    <row r="45" spans="1:17" s="107" customFormat="1">
      <c r="A45" s="2"/>
      <c r="B45" s="16"/>
      <c r="C45" s="17"/>
      <c r="D45" s="17"/>
      <c r="E45" s="18"/>
      <c r="F45" s="10"/>
    </row>
    <row r="46" spans="1:17" s="107" customFormat="1" ht="63">
      <c r="A46" s="2"/>
      <c r="B46" s="138" t="s">
        <v>205</v>
      </c>
      <c r="C46" s="138" t="s">
        <v>206</v>
      </c>
      <c r="D46" s="138" t="s">
        <v>204</v>
      </c>
      <c r="E46" s="18"/>
      <c r="F46" s="10"/>
    </row>
    <row r="47" spans="1:17" s="107" customFormat="1" ht="15">
      <c r="A47" s="2" t="s">
        <v>25</v>
      </c>
      <c r="B47" s="61">
        <v>1451490.91</v>
      </c>
      <c r="C47" s="139"/>
      <c r="D47" s="140"/>
      <c r="E47" s="18"/>
      <c r="F47" s="10"/>
    </row>
    <row r="48" spans="1:17" s="107" customFormat="1" ht="15">
      <c r="A48" s="2" t="s">
        <v>34</v>
      </c>
      <c r="B48" s="61">
        <v>87168.22</v>
      </c>
      <c r="C48" s="141"/>
      <c r="D48" s="142"/>
      <c r="E48" s="18"/>
      <c r="F48" s="10"/>
    </row>
    <row r="49" spans="1:6" s="107" customFormat="1" ht="15">
      <c r="A49" s="2" t="s">
        <v>26</v>
      </c>
      <c r="B49" s="61">
        <v>259304.44</v>
      </c>
      <c r="C49" s="141"/>
      <c r="D49" s="142"/>
      <c r="E49" s="18"/>
      <c r="F49" s="10"/>
    </row>
    <row r="50" spans="1:6" s="107" customFormat="1" ht="15">
      <c r="A50" s="2" t="s">
        <v>35</v>
      </c>
      <c r="B50" s="61">
        <v>142053.21000000002</v>
      </c>
      <c r="C50" s="141"/>
      <c r="D50" s="142"/>
      <c r="E50" s="18"/>
      <c r="F50" s="10"/>
    </row>
    <row r="51" spans="1:6" s="107" customFormat="1" ht="15">
      <c r="A51" s="2" t="s">
        <v>27</v>
      </c>
      <c r="B51" s="61">
        <v>164692.20000000001</v>
      </c>
      <c r="C51" s="141"/>
      <c r="D51" s="142"/>
      <c r="E51" s="18"/>
      <c r="F51" s="10"/>
    </row>
    <row r="52" spans="1:6" s="107" customFormat="1" ht="15">
      <c r="A52" s="2" t="s">
        <v>28</v>
      </c>
      <c r="B52" s="61">
        <v>65815.09</v>
      </c>
      <c r="C52" s="141"/>
      <c r="D52" s="142"/>
      <c r="E52" s="18"/>
      <c r="F52" s="10"/>
    </row>
    <row r="53" spans="1:6" s="107" customFormat="1" ht="15">
      <c r="A53" s="2" t="s">
        <v>29</v>
      </c>
      <c r="B53" s="61">
        <v>92997.65</v>
      </c>
      <c r="C53" s="141"/>
      <c r="D53" s="142"/>
      <c r="E53" s="18"/>
      <c r="F53" s="10"/>
    </row>
    <row r="54" spans="1:6" s="107" customFormat="1" ht="15">
      <c r="A54" s="2" t="s">
        <v>30</v>
      </c>
      <c r="B54" s="61">
        <v>58053</v>
      </c>
      <c r="C54" s="141"/>
      <c r="D54" s="142"/>
      <c r="E54" s="18"/>
      <c r="F54" s="10"/>
    </row>
    <row r="55" spans="1:6" s="107" customFormat="1" ht="15">
      <c r="A55" s="2" t="s">
        <v>36</v>
      </c>
      <c r="B55" s="61">
        <v>177869.26</v>
      </c>
      <c r="C55" s="141"/>
      <c r="D55" s="142"/>
      <c r="E55" s="18"/>
      <c r="F55" s="10"/>
    </row>
    <row r="56" spans="1:6" s="107" customFormat="1" ht="15">
      <c r="A56" s="2" t="s">
        <v>37</v>
      </c>
      <c r="B56" s="61">
        <v>118631.98</v>
      </c>
      <c r="C56" s="141"/>
      <c r="D56" s="142"/>
      <c r="E56" s="18"/>
      <c r="F56" s="10"/>
    </row>
    <row r="57" spans="1:6" s="107" customFormat="1" ht="15">
      <c r="A57" s="2" t="s">
        <v>31</v>
      </c>
      <c r="B57" s="61">
        <v>191497</v>
      </c>
      <c r="C57" s="141"/>
      <c r="D57" s="142"/>
      <c r="E57" s="18"/>
      <c r="F57" s="10"/>
    </row>
    <row r="58" spans="1:6" s="107" customFormat="1" ht="15">
      <c r="A58" s="2" t="s">
        <v>32</v>
      </c>
      <c r="B58" s="61">
        <v>174150.6</v>
      </c>
      <c r="C58" s="141"/>
      <c r="D58" s="142"/>
      <c r="E58" s="18"/>
      <c r="F58" s="10"/>
    </row>
    <row r="59" spans="1:6" s="107" customFormat="1" ht="15">
      <c r="A59" s="2" t="s">
        <v>33</v>
      </c>
      <c r="B59" s="61">
        <v>86731.4</v>
      </c>
      <c r="C59" s="141"/>
      <c r="D59" s="142"/>
      <c r="E59" s="18"/>
      <c r="F59" s="10"/>
    </row>
    <row r="60" spans="1:6" s="107" customFormat="1" ht="15">
      <c r="A60" s="2" t="s">
        <v>38</v>
      </c>
      <c r="B60" s="61">
        <v>65132.23</v>
      </c>
      <c r="C60" s="143"/>
      <c r="D60" s="144"/>
      <c r="E60" s="18"/>
      <c r="F60" s="10"/>
    </row>
    <row r="61" spans="1:6" s="107" customFormat="1" ht="15">
      <c r="A61" s="2" t="s">
        <v>10</v>
      </c>
      <c r="B61" s="61">
        <v>3135587.1899999995</v>
      </c>
      <c r="C61" s="61">
        <v>267283.81</v>
      </c>
      <c r="D61" s="61">
        <v>3402871</v>
      </c>
      <c r="E61" s="18"/>
      <c r="F61" s="10"/>
    </row>
    <row r="62" spans="1:6">
      <c r="A62" s="3"/>
    </row>
    <row r="63" spans="1:6">
      <c r="A63" s="2"/>
      <c r="B63" s="16"/>
      <c r="C63" s="17"/>
      <c r="D63" s="17"/>
      <c r="E63" s="18"/>
      <c r="F63" s="10"/>
    </row>
    <row r="64" spans="1:6">
      <c r="A64" s="18"/>
      <c r="B64" s="16"/>
      <c r="C64" s="17"/>
      <c r="D64" s="17"/>
      <c r="E64" s="18"/>
      <c r="F64" s="10"/>
    </row>
    <row r="66" spans="1:5" ht="18">
      <c r="A66" s="24" t="s">
        <v>17</v>
      </c>
    </row>
    <row r="67" spans="1:5" ht="18">
      <c r="A67" s="24"/>
    </row>
    <row r="68" spans="1:5" ht="42.75">
      <c r="B68" s="5" t="s">
        <v>43</v>
      </c>
      <c r="C68" s="5" t="s">
        <v>12</v>
      </c>
      <c r="D68" s="5" t="s">
        <v>129</v>
      </c>
      <c r="E68" s="5" t="s">
        <v>133</v>
      </c>
    </row>
    <row r="69" spans="1:5">
      <c r="A69" s="15" t="s">
        <v>25</v>
      </c>
      <c r="B69" s="57">
        <v>88643</v>
      </c>
      <c r="C69" s="58">
        <v>3018303.26</v>
      </c>
      <c r="D69" s="58">
        <f>C69/B69</f>
        <v>34.050102771792467</v>
      </c>
      <c r="E69" s="57">
        <v>368</v>
      </c>
    </row>
    <row r="70" spans="1:5">
      <c r="A70" s="15" t="s">
        <v>26</v>
      </c>
      <c r="B70" s="57">
        <v>14525</v>
      </c>
      <c r="C70" s="58">
        <v>483443.01</v>
      </c>
      <c r="D70" s="58">
        <f t="shared" ref="D70:D78" si="7">C70/B70</f>
        <v>33.283511876075735</v>
      </c>
      <c r="E70" s="57">
        <v>68</v>
      </c>
    </row>
    <row r="71" spans="1:5">
      <c r="A71" s="15" t="s">
        <v>27</v>
      </c>
      <c r="B71" s="57">
        <v>7635</v>
      </c>
      <c r="C71" s="58">
        <v>266061.45</v>
      </c>
      <c r="D71" s="58">
        <f t="shared" si="7"/>
        <v>34.847603143418468</v>
      </c>
      <c r="E71" s="57">
        <v>58</v>
      </c>
    </row>
    <row r="72" spans="1:5">
      <c r="A72" s="15" t="s">
        <v>28</v>
      </c>
      <c r="B72" s="57">
        <v>4491</v>
      </c>
      <c r="C72" s="58">
        <v>167560.47999999998</v>
      </c>
      <c r="D72" s="58">
        <f t="shared" si="7"/>
        <v>37.310282787797817</v>
      </c>
      <c r="E72" s="57">
        <v>29</v>
      </c>
    </row>
    <row r="73" spans="1:5">
      <c r="A73" s="15" t="s">
        <v>29</v>
      </c>
      <c r="B73" s="57">
        <v>11417</v>
      </c>
      <c r="C73" s="58">
        <v>367296.51</v>
      </c>
      <c r="D73" s="58">
        <f t="shared" si="7"/>
        <v>32.171017780502758</v>
      </c>
      <c r="E73" s="57">
        <v>49</v>
      </c>
    </row>
    <row r="74" spans="1:5">
      <c r="A74" s="15" t="s">
        <v>30</v>
      </c>
      <c r="B74" s="57">
        <v>4978</v>
      </c>
      <c r="C74" s="58">
        <v>157079.94</v>
      </c>
      <c r="D74" s="58">
        <f t="shared" si="7"/>
        <v>31.554829248694254</v>
      </c>
      <c r="E74" s="57">
        <v>17</v>
      </c>
    </row>
    <row r="75" spans="1:5">
      <c r="A75" s="15" t="s">
        <v>31</v>
      </c>
      <c r="B75" s="57">
        <v>13306</v>
      </c>
      <c r="C75" s="58">
        <v>320596.83</v>
      </c>
      <c r="D75" s="58">
        <f t="shared" si="7"/>
        <v>24.094155268300018</v>
      </c>
      <c r="E75" s="57">
        <v>58</v>
      </c>
    </row>
    <row r="76" spans="1:5">
      <c r="A76" s="15" t="s">
        <v>32</v>
      </c>
      <c r="B76" s="57">
        <v>11049</v>
      </c>
      <c r="C76" s="58">
        <v>332568.90999999997</v>
      </c>
      <c r="D76" s="58">
        <f t="shared" si="7"/>
        <v>30.09945786949045</v>
      </c>
      <c r="E76" s="57">
        <v>49</v>
      </c>
    </row>
    <row r="77" spans="1:5">
      <c r="A77" s="15" t="s">
        <v>33</v>
      </c>
      <c r="B77" s="57">
        <v>3002</v>
      </c>
      <c r="C77" s="58">
        <v>77945.179999999993</v>
      </c>
      <c r="D77" s="58">
        <f t="shared" si="7"/>
        <v>25.964417055296465</v>
      </c>
      <c r="E77" s="57">
        <v>19</v>
      </c>
    </row>
    <row r="78" spans="1:5">
      <c r="A78" s="15" t="s">
        <v>10</v>
      </c>
      <c r="B78" s="54">
        <v>159046</v>
      </c>
      <c r="C78" s="59">
        <v>5190855.57</v>
      </c>
      <c r="D78" s="58">
        <f t="shared" si="7"/>
        <v>32.637448096777035</v>
      </c>
      <c r="E78" s="54">
        <v>715</v>
      </c>
    </row>
    <row r="80" spans="1:5">
      <c r="A80" s="3" t="s">
        <v>1</v>
      </c>
    </row>
    <row r="81" spans="1:2">
      <c r="A81" s="2" t="s">
        <v>25</v>
      </c>
      <c r="B81" s="58">
        <v>216954.5</v>
      </c>
    </row>
    <row r="82" spans="1:2">
      <c r="A82" s="2" t="s">
        <v>26</v>
      </c>
      <c r="B82" s="58">
        <v>27681.5</v>
      </c>
    </row>
    <row r="83" spans="1:2">
      <c r="A83" s="2" t="s">
        <v>27</v>
      </c>
      <c r="B83" s="58">
        <v>16597</v>
      </c>
    </row>
    <row r="84" spans="1:2">
      <c r="A84" s="2" t="s">
        <v>28</v>
      </c>
      <c r="B84" s="58">
        <v>12022.5</v>
      </c>
    </row>
    <row r="85" spans="1:2">
      <c r="A85" s="2" t="s">
        <v>29</v>
      </c>
      <c r="B85" s="58">
        <v>27961.5</v>
      </c>
    </row>
    <row r="86" spans="1:2">
      <c r="A86" s="2" t="s">
        <v>30</v>
      </c>
      <c r="B86" s="58">
        <v>12134.5</v>
      </c>
    </row>
    <row r="87" spans="1:2">
      <c r="A87" s="2" t="s">
        <v>31</v>
      </c>
      <c r="B87" s="58">
        <v>27702.5</v>
      </c>
    </row>
    <row r="88" spans="1:2">
      <c r="A88" s="2" t="s">
        <v>32</v>
      </c>
      <c r="B88" s="58">
        <v>18249</v>
      </c>
    </row>
    <row r="89" spans="1:2">
      <c r="A89" s="2" t="s">
        <v>33</v>
      </c>
      <c r="B89" s="58">
        <v>5407.5</v>
      </c>
    </row>
    <row r="90" spans="1:2">
      <c r="A90" s="2" t="s">
        <v>10</v>
      </c>
      <c r="B90" s="59">
        <v>320945.24</v>
      </c>
    </row>
    <row r="92" spans="1:2">
      <c r="A92" s="107" t="s">
        <v>201</v>
      </c>
    </row>
    <row r="93" spans="1:2">
      <c r="B93" s="57">
        <v>43765.26</v>
      </c>
    </row>
  </sheetData>
  <mergeCells count="4">
    <mergeCell ref="B27:F27"/>
    <mergeCell ref="G27:K27"/>
    <mergeCell ref="L27:P27"/>
    <mergeCell ref="Q27:Q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9A9BA-707A-4A2F-B85A-C12861A4E303}">
  <dimension ref="A1:N51"/>
  <sheetViews>
    <sheetView zoomScaleNormal="100" workbookViewId="0">
      <selection activeCell="F27" sqref="F27"/>
    </sheetView>
  </sheetViews>
  <sheetFormatPr baseColWidth="10" defaultRowHeight="14.25"/>
  <cols>
    <col min="1" max="1" width="17.7109375" style="4" bestFit="1" customWidth="1"/>
    <col min="2" max="2" width="15.5703125" style="4" bestFit="1" customWidth="1"/>
    <col min="3" max="3" width="16.85546875" style="4" customWidth="1"/>
    <col min="4" max="4" width="12.7109375" style="4" customWidth="1"/>
    <col min="5" max="5" width="17" style="4" bestFit="1" customWidth="1"/>
    <col min="6" max="6" width="17" style="4" customWidth="1"/>
    <col min="7" max="7" width="14.5703125" style="4" bestFit="1" customWidth="1"/>
    <col min="8" max="8" width="14.42578125" style="4" customWidth="1"/>
    <col min="9" max="9" width="20.5703125" style="4" customWidth="1"/>
    <col min="10" max="10" width="13.42578125" style="4" bestFit="1" customWidth="1"/>
    <col min="11" max="11" width="14.5703125" style="4" bestFit="1" customWidth="1"/>
    <col min="12" max="12" width="11.42578125" style="4"/>
    <col min="13" max="13" width="14.85546875" style="4" customWidth="1"/>
    <col min="14" max="14" width="17.28515625" style="4" customWidth="1"/>
    <col min="15" max="16384" width="11.42578125" style="4"/>
  </cols>
  <sheetData>
    <row r="1" spans="1:8" ht="18">
      <c r="A1" s="24" t="s">
        <v>167</v>
      </c>
      <c r="D1" s="22"/>
      <c r="E1" s="22"/>
      <c r="F1" s="22"/>
      <c r="G1" s="22"/>
    </row>
    <row r="3" spans="1:8" s="107" customFormat="1"/>
    <row r="4" spans="1:8" s="107" customFormat="1"/>
    <row r="5" spans="1:8" s="107" customFormat="1"/>
    <row r="6" spans="1:8" s="107" customFormat="1"/>
    <row r="8" spans="1:8" ht="18">
      <c r="A8" s="24" t="s">
        <v>16</v>
      </c>
      <c r="C8" s="107"/>
    </row>
    <row r="10" spans="1:8" ht="57.75" customHeight="1">
      <c r="B10" s="5" t="s">
        <v>132</v>
      </c>
      <c r="C10" s="5" t="s">
        <v>45</v>
      </c>
      <c r="D10" s="5" t="s">
        <v>130</v>
      </c>
      <c r="E10" s="5" t="s">
        <v>47</v>
      </c>
      <c r="F10" s="5" t="s">
        <v>46</v>
      </c>
      <c r="G10" s="5" t="s">
        <v>131</v>
      </c>
      <c r="H10" s="5" t="s">
        <v>14</v>
      </c>
    </row>
    <row r="11" spans="1:8">
      <c r="A11" s="2" t="s">
        <v>159</v>
      </c>
      <c r="B11" s="57">
        <v>1394</v>
      </c>
      <c r="C11" s="57">
        <v>122516</v>
      </c>
      <c r="D11" s="55">
        <f>C11/B11</f>
        <v>87.888091822094694</v>
      </c>
      <c r="E11" s="57">
        <v>1589</v>
      </c>
      <c r="F11" s="57">
        <v>289061</v>
      </c>
      <c r="G11" s="55">
        <f>F11/E11</f>
        <v>181.91378225298931</v>
      </c>
    </row>
    <row r="12" spans="1:8">
      <c r="A12" s="2" t="s">
        <v>160</v>
      </c>
      <c r="B12" s="57">
        <v>13141</v>
      </c>
      <c r="C12" s="57">
        <v>1882116</v>
      </c>
      <c r="D12" s="55">
        <f t="shared" ref="D12:D19" si="0">C12/B12</f>
        <v>143.22471653603228</v>
      </c>
      <c r="E12" s="57">
        <v>28077</v>
      </c>
      <c r="F12" s="57">
        <v>4276026.2300000004</v>
      </c>
      <c r="G12" s="55">
        <f t="shared" ref="G12:G19" si="1">F12/E12</f>
        <v>152.29640737970581</v>
      </c>
    </row>
    <row r="13" spans="1:8">
      <c r="A13" s="2" t="s">
        <v>161</v>
      </c>
      <c r="B13" s="57">
        <v>2003</v>
      </c>
      <c r="C13" s="57">
        <v>175583</v>
      </c>
      <c r="D13" s="55">
        <f t="shared" si="0"/>
        <v>87.660009985022469</v>
      </c>
      <c r="E13" s="57">
        <v>2468</v>
      </c>
      <c r="F13" s="57">
        <v>454666.1</v>
      </c>
      <c r="G13" s="55">
        <f t="shared" si="1"/>
        <v>184.22451377633712</v>
      </c>
    </row>
    <row r="14" spans="1:8">
      <c r="A14" s="2" t="s">
        <v>162</v>
      </c>
      <c r="B14" s="57">
        <v>5267</v>
      </c>
      <c r="C14" s="57">
        <v>599222</v>
      </c>
      <c r="D14" s="55">
        <f t="shared" si="0"/>
        <v>113.76912853616859</v>
      </c>
      <c r="E14" s="57">
        <v>11038</v>
      </c>
      <c r="F14" s="57">
        <v>1966991.9</v>
      </c>
      <c r="G14" s="55">
        <f t="shared" si="1"/>
        <v>178.20183910128645</v>
      </c>
    </row>
    <row r="15" spans="1:8">
      <c r="A15" s="2" t="s">
        <v>163</v>
      </c>
      <c r="B15" s="57">
        <v>2801</v>
      </c>
      <c r="C15" s="57">
        <v>370419</v>
      </c>
      <c r="D15" s="55">
        <f t="shared" si="0"/>
        <v>132.24526954659049</v>
      </c>
      <c r="E15" s="57">
        <v>9730</v>
      </c>
      <c r="F15" s="57">
        <v>1496157.1</v>
      </c>
      <c r="G15" s="55">
        <f t="shared" si="1"/>
        <v>153.76743062692705</v>
      </c>
    </row>
    <row r="16" spans="1:8">
      <c r="A16" s="2" t="s">
        <v>164</v>
      </c>
      <c r="B16" s="4">
        <v>2936</v>
      </c>
      <c r="C16" s="57">
        <v>542643</v>
      </c>
      <c r="D16" s="55">
        <f t="shared" si="0"/>
        <v>184.82391008174386</v>
      </c>
      <c r="E16" s="57">
        <v>8847</v>
      </c>
      <c r="F16" s="57">
        <v>1573350.6</v>
      </c>
      <c r="G16" s="55">
        <f t="shared" si="1"/>
        <v>177.84001356392</v>
      </c>
    </row>
    <row r="17" spans="1:14">
      <c r="A17" s="2" t="s">
        <v>165</v>
      </c>
      <c r="B17" s="57">
        <v>1894</v>
      </c>
      <c r="C17" s="57">
        <v>183288</v>
      </c>
      <c r="D17" s="55">
        <f t="shared" si="0"/>
        <v>96.772967265047512</v>
      </c>
      <c r="E17" s="57">
        <v>2334</v>
      </c>
      <c r="F17" s="57">
        <v>393696.2</v>
      </c>
      <c r="G17" s="55">
        <f t="shared" si="1"/>
        <v>168.67874892887747</v>
      </c>
    </row>
    <row r="18" spans="1:14">
      <c r="A18" s="2" t="s">
        <v>166</v>
      </c>
      <c r="B18" s="57">
        <v>19439</v>
      </c>
      <c r="C18" s="57">
        <v>2720712</v>
      </c>
      <c r="D18" s="55">
        <f t="shared" si="0"/>
        <v>139.96152065435464</v>
      </c>
      <c r="E18" s="57">
        <v>60759</v>
      </c>
      <c r="F18" s="57">
        <v>9968316.8000000007</v>
      </c>
      <c r="G18" s="55">
        <f t="shared" si="1"/>
        <v>164.06321368027784</v>
      </c>
    </row>
    <row r="19" spans="1:14">
      <c r="A19" s="2" t="s">
        <v>10</v>
      </c>
      <c r="B19" s="54">
        <f>SUM(B11:B18)</f>
        <v>48875</v>
      </c>
      <c r="C19" s="54">
        <f>SUM(C11:C18)</f>
        <v>6596499</v>
      </c>
      <c r="D19" s="55">
        <f t="shared" si="0"/>
        <v>134.96673145780051</v>
      </c>
      <c r="E19" s="54">
        <f>SUM(E11:E18)</f>
        <v>124842</v>
      </c>
      <c r="F19" s="57">
        <f>SUM(F11:F18)</f>
        <v>20418265.93</v>
      </c>
      <c r="G19" s="55">
        <f t="shared" si="1"/>
        <v>163.55285825283158</v>
      </c>
      <c r="H19" s="57">
        <v>4550</v>
      </c>
      <c r="M19" s="2"/>
      <c r="N19" s="16"/>
    </row>
    <row r="20" spans="1:14">
      <c r="A20" s="2"/>
      <c r="B20" s="16"/>
      <c r="C20" s="17"/>
      <c r="D20" s="17"/>
      <c r="E20" s="18"/>
      <c r="M20" s="2"/>
      <c r="N20" s="16"/>
    </row>
    <row r="21" spans="1:14">
      <c r="A21" s="2"/>
      <c r="B21" s="16"/>
      <c r="C21" s="17"/>
      <c r="D21" s="17"/>
      <c r="E21" s="18"/>
      <c r="H21" s="2"/>
      <c r="I21" s="16"/>
    </row>
    <row r="22" spans="1:14">
      <c r="A22" s="4" t="s">
        <v>1</v>
      </c>
    </row>
    <row r="24" spans="1:14">
      <c r="A24" s="68" t="s">
        <v>139</v>
      </c>
      <c r="B24" s="5" t="s">
        <v>70</v>
      </c>
    </row>
    <row r="25" spans="1:14">
      <c r="A25" s="2" t="s">
        <v>159</v>
      </c>
      <c r="B25" s="57">
        <v>44814</v>
      </c>
    </row>
    <row r="26" spans="1:14">
      <c r="A26" s="2" t="s">
        <v>160</v>
      </c>
      <c r="B26" s="57">
        <v>707751</v>
      </c>
    </row>
    <row r="27" spans="1:14">
      <c r="A27" s="2" t="s">
        <v>161</v>
      </c>
      <c r="B27" s="57">
        <v>58212</v>
      </c>
    </row>
    <row r="28" spans="1:14">
      <c r="A28" s="2" t="s">
        <v>162</v>
      </c>
      <c r="B28" s="57">
        <v>295086</v>
      </c>
    </row>
    <row r="29" spans="1:14">
      <c r="A29" s="2" t="s">
        <v>163</v>
      </c>
      <c r="B29" s="57">
        <v>234498</v>
      </c>
    </row>
    <row r="30" spans="1:14">
      <c r="A30" s="2" t="s">
        <v>164</v>
      </c>
      <c r="B30" s="57">
        <v>223542</v>
      </c>
    </row>
    <row r="31" spans="1:14">
      <c r="A31" s="2" t="s">
        <v>165</v>
      </c>
      <c r="B31" s="57">
        <v>61116</v>
      </c>
    </row>
    <row r="32" spans="1:14">
      <c r="A32" s="2" t="s">
        <v>166</v>
      </c>
      <c r="B32" s="57">
        <v>1358808</v>
      </c>
    </row>
    <row r="33" spans="1:6">
      <c r="A33" s="2" t="s">
        <v>10</v>
      </c>
      <c r="B33" s="57">
        <f>SUM(B25:B32)</f>
        <v>2983827</v>
      </c>
    </row>
    <row r="34" spans="1:6">
      <c r="A34" s="2"/>
      <c r="B34" s="16"/>
      <c r="C34" s="17"/>
      <c r="D34" s="17"/>
      <c r="E34" s="18"/>
      <c r="F34" s="10"/>
    </row>
    <row r="35" spans="1:6">
      <c r="A35" s="2"/>
      <c r="B35" s="16"/>
      <c r="C35" s="17"/>
      <c r="D35" s="17"/>
      <c r="E35" s="18"/>
      <c r="F35" s="10"/>
    </row>
    <row r="37" spans="1:6" ht="18">
      <c r="A37" s="24" t="s">
        <v>17</v>
      </c>
    </row>
    <row r="38" spans="1:6" ht="18">
      <c r="A38" s="24"/>
    </row>
    <row r="39" spans="1:6" ht="85.5">
      <c r="B39" s="5" t="s">
        <v>168</v>
      </c>
      <c r="C39" s="5" t="s">
        <v>12</v>
      </c>
      <c r="D39" s="5" t="s">
        <v>129</v>
      </c>
      <c r="E39" s="5" t="s">
        <v>133</v>
      </c>
    </row>
    <row r="40" spans="1:6">
      <c r="A40" s="15" t="s">
        <v>160</v>
      </c>
      <c r="B40" s="57">
        <v>26757</v>
      </c>
      <c r="C40" s="57">
        <v>1033253.75</v>
      </c>
      <c r="D40" s="58">
        <f>C40/B40</f>
        <v>38.616203236536236</v>
      </c>
      <c r="E40" s="57"/>
    </row>
    <row r="41" spans="1:6">
      <c r="A41" s="15" t="s">
        <v>166</v>
      </c>
      <c r="B41" s="57">
        <v>56815</v>
      </c>
      <c r="C41" s="57">
        <v>2206552.15</v>
      </c>
      <c r="D41" s="58">
        <f t="shared" ref="D41:D44" si="2">C41/B41</f>
        <v>38.837492739593415</v>
      </c>
      <c r="E41" s="57"/>
    </row>
    <row r="42" spans="1:6">
      <c r="A42" s="15" t="s">
        <v>202</v>
      </c>
      <c r="B42" s="57">
        <v>13838</v>
      </c>
      <c r="C42" s="57">
        <v>523857.87</v>
      </c>
      <c r="D42" s="58">
        <f t="shared" si="2"/>
        <v>37.85647275617864</v>
      </c>
      <c r="E42" s="57"/>
    </row>
    <row r="43" spans="1:6">
      <c r="A43" s="15" t="s">
        <v>163</v>
      </c>
      <c r="B43" s="57">
        <v>10282</v>
      </c>
      <c r="C43" s="57">
        <v>388772.23</v>
      </c>
      <c r="D43" s="58">
        <f t="shared" si="2"/>
        <v>37.810954094534132</v>
      </c>
      <c r="E43" s="57"/>
    </row>
    <row r="44" spans="1:6">
      <c r="A44" s="15" t="s">
        <v>10</v>
      </c>
      <c r="B44" s="54">
        <f>SUM(B40:B43)</f>
        <v>107692</v>
      </c>
      <c r="C44" s="57">
        <f>SUM(C40:C43)</f>
        <v>4152436</v>
      </c>
      <c r="D44" s="58">
        <f t="shared" si="2"/>
        <v>38.558444452698438</v>
      </c>
      <c r="E44" s="54">
        <v>723</v>
      </c>
    </row>
    <row r="46" spans="1:6">
      <c r="A46" s="3" t="s">
        <v>1</v>
      </c>
    </row>
    <row r="47" spans="1:6">
      <c r="A47" s="15" t="s">
        <v>160</v>
      </c>
      <c r="B47" s="57">
        <v>221964</v>
      </c>
    </row>
    <row r="48" spans="1:6">
      <c r="A48" s="15" t="s">
        <v>166</v>
      </c>
      <c r="B48" s="57">
        <v>340104</v>
      </c>
    </row>
    <row r="49" spans="1:2">
      <c r="A49" s="15" t="s">
        <v>202</v>
      </c>
      <c r="B49" s="57">
        <v>64764</v>
      </c>
    </row>
    <row r="50" spans="1:2">
      <c r="A50" s="15" t="s">
        <v>163</v>
      </c>
      <c r="B50" s="57">
        <v>54084</v>
      </c>
    </row>
    <row r="51" spans="1:2">
      <c r="A51" s="15" t="s">
        <v>10</v>
      </c>
      <c r="B51" s="57">
        <f>SUM(B47:B50)</f>
        <v>680916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5"/>
  <sheetViews>
    <sheetView zoomScaleNormal="100" workbookViewId="0">
      <selection activeCell="J28" sqref="J28"/>
    </sheetView>
  </sheetViews>
  <sheetFormatPr baseColWidth="10" defaultRowHeight="14.25"/>
  <cols>
    <col min="1" max="1" width="17.7109375" style="4" bestFit="1" customWidth="1"/>
    <col min="2" max="2" width="12.7109375" style="4" bestFit="1" customWidth="1"/>
    <col min="3" max="3" width="16.85546875" style="4" customWidth="1"/>
    <col min="4" max="4" width="13.5703125" style="4" customWidth="1"/>
    <col min="5" max="5" width="17.42578125" style="4" customWidth="1"/>
    <col min="6" max="8" width="11.42578125" style="4"/>
    <col min="9" max="9" width="14.7109375" style="4" customWidth="1"/>
    <col min="10" max="10" width="13.140625" style="4" customWidth="1"/>
    <col min="11" max="11" width="13.7109375" style="4" customWidth="1"/>
    <col min="12" max="12" width="15.28515625" style="4" customWidth="1"/>
    <col min="13" max="13" width="13.28515625" style="4" customWidth="1"/>
    <col min="14" max="14" width="12.85546875" style="4" customWidth="1"/>
    <col min="15" max="15" width="11.42578125" style="4"/>
    <col min="16" max="16" width="15.28515625" style="4" customWidth="1"/>
    <col min="17" max="16384" width="11.42578125" style="4"/>
  </cols>
  <sheetData>
    <row r="1" spans="1:17" ht="18">
      <c r="A1" s="24" t="s">
        <v>76</v>
      </c>
      <c r="D1" s="22"/>
      <c r="E1" s="22"/>
      <c r="F1" s="22"/>
      <c r="G1" s="22"/>
    </row>
    <row r="4" spans="1:17" ht="18">
      <c r="A4" s="24" t="s">
        <v>16</v>
      </c>
    </row>
    <row r="5" spans="1:17" ht="18">
      <c r="A5" s="24"/>
    </row>
    <row r="6" spans="1:17" ht="18">
      <c r="A6" s="24"/>
    </row>
    <row r="7" spans="1:17" ht="18">
      <c r="A7" s="24"/>
    </row>
    <row r="8" spans="1:17">
      <c r="A8" s="4" t="s">
        <v>172</v>
      </c>
    </row>
    <row r="10" spans="1:17" ht="70.5" customHeight="1">
      <c r="B10" s="5" t="s">
        <v>43</v>
      </c>
      <c r="C10" s="5" t="s">
        <v>46</v>
      </c>
      <c r="D10" s="5" t="s">
        <v>126</v>
      </c>
      <c r="E10" s="5" t="s">
        <v>134</v>
      </c>
    </row>
    <row r="11" spans="1:17">
      <c r="A11" s="2" t="s">
        <v>62</v>
      </c>
      <c r="B11" s="12">
        <v>10502</v>
      </c>
      <c r="C11" s="58">
        <v>2006614.0299999998</v>
      </c>
      <c r="D11" s="57">
        <f>+C11/B11</f>
        <v>191.06970386593028</v>
      </c>
      <c r="E11" s="56"/>
      <c r="Q11" s="21"/>
    </row>
    <row r="12" spans="1:17">
      <c r="A12" s="2" t="s">
        <v>63</v>
      </c>
      <c r="B12" s="12">
        <v>5436</v>
      </c>
      <c r="C12" s="58">
        <v>957729.76</v>
      </c>
      <c r="D12" s="57">
        <f t="shared" ref="D12:D18" si="0">+C12/B12</f>
        <v>176.18281089036057</v>
      </c>
      <c r="E12" s="56"/>
      <c r="Q12" s="21"/>
    </row>
    <row r="13" spans="1:17">
      <c r="A13" s="2" t="s">
        <v>64</v>
      </c>
      <c r="B13" s="12">
        <v>6167</v>
      </c>
      <c r="C13" s="58">
        <v>1065806.9700000002</v>
      </c>
      <c r="D13" s="57">
        <f t="shared" si="0"/>
        <v>172.82422085292691</v>
      </c>
      <c r="E13" s="56"/>
      <c r="Q13" s="21"/>
    </row>
    <row r="14" spans="1:17">
      <c r="A14" s="2" t="s">
        <v>65</v>
      </c>
      <c r="B14" s="12">
        <v>11453</v>
      </c>
      <c r="C14" s="58">
        <v>2052072.54</v>
      </c>
      <c r="D14" s="57">
        <f t="shared" si="0"/>
        <v>179.1733641840566</v>
      </c>
      <c r="E14" s="56"/>
      <c r="Q14" s="21"/>
    </row>
    <row r="15" spans="1:17">
      <c r="A15" s="2" t="s">
        <v>66</v>
      </c>
      <c r="B15" s="12">
        <v>4277</v>
      </c>
      <c r="C15" s="58">
        <v>791667.1100000001</v>
      </c>
      <c r="D15" s="57">
        <f t="shared" si="0"/>
        <v>185.09869300911856</v>
      </c>
      <c r="E15" s="56"/>
      <c r="Q15" s="21"/>
    </row>
    <row r="16" spans="1:17">
      <c r="A16" s="2" t="s">
        <v>67</v>
      </c>
      <c r="B16" s="12">
        <v>4332</v>
      </c>
      <c r="C16" s="58">
        <v>768804.72</v>
      </c>
      <c r="D16" s="57">
        <f t="shared" si="0"/>
        <v>177.47108033240997</v>
      </c>
      <c r="E16" s="56"/>
      <c r="Q16" s="21"/>
    </row>
    <row r="17" spans="1:17">
      <c r="A17" s="2" t="s">
        <v>68</v>
      </c>
      <c r="B17" s="12">
        <v>7501</v>
      </c>
      <c r="C17" s="58">
        <v>1408812.11</v>
      </c>
      <c r="D17" s="57">
        <f t="shared" si="0"/>
        <v>187.81657245700575</v>
      </c>
      <c r="E17" s="56"/>
      <c r="Q17" s="21"/>
    </row>
    <row r="18" spans="1:17">
      <c r="A18" s="2" t="s">
        <v>69</v>
      </c>
      <c r="B18" s="12">
        <v>56182</v>
      </c>
      <c r="C18" s="12">
        <f>SUM(C11:C17)</f>
        <v>9051507.2400000002</v>
      </c>
      <c r="D18" s="57">
        <f t="shared" si="0"/>
        <v>161.11044889822364</v>
      </c>
      <c r="E18" s="56"/>
      <c r="Q18" s="21"/>
    </row>
    <row r="19" spans="1:17">
      <c r="B19" s="9"/>
    </row>
    <row r="21" spans="1:17">
      <c r="A21" s="3" t="s">
        <v>1</v>
      </c>
    </row>
    <row r="22" spans="1:17">
      <c r="A22" s="14">
        <v>393476.82</v>
      </c>
    </row>
    <row r="24" spans="1:17" ht="18">
      <c r="A24" s="24" t="s">
        <v>17</v>
      </c>
    </row>
    <row r="25" spans="1:17" ht="42.75">
      <c r="B25" s="5" t="s">
        <v>43</v>
      </c>
      <c r="C25" s="5" t="s">
        <v>12</v>
      </c>
      <c r="D25" s="5" t="s">
        <v>44</v>
      </c>
      <c r="E25" s="5" t="s">
        <v>133</v>
      </c>
    </row>
    <row r="26" spans="1:17">
      <c r="A26" s="2" t="s">
        <v>56</v>
      </c>
      <c r="B26" s="57">
        <v>8382</v>
      </c>
      <c r="C26" s="57">
        <v>263766.09000000003</v>
      </c>
      <c r="D26" s="58">
        <f>+C26/B26</f>
        <v>31.468156764495351</v>
      </c>
      <c r="E26" s="56"/>
    </row>
    <row r="27" spans="1:17" ht="15">
      <c r="A27" s="2" t="s">
        <v>57</v>
      </c>
      <c r="B27" s="57">
        <v>2636</v>
      </c>
      <c r="C27" s="57">
        <v>81604.44</v>
      </c>
      <c r="D27" s="58">
        <f t="shared" ref="D27:D32" si="1">+C27/B27</f>
        <v>30.957678300455235</v>
      </c>
      <c r="E27" s="56"/>
      <c r="K27"/>
    </row>
    <row r="28" spans="1:17" ht="15">
      <c r="A28" s="2" t="s">
        <v>58</v>
      </c>
      <c r="B28" s="57">
        <v>3788</v>
      </c>
      <c r="C28" s="57">
        <v>112942.5</v>
      </c>
      <c r="D28" s="58">
        <f t="shared" si="1"/>
        <v>29.815865892291448</v>
      </c>
      <c r="E28" s="56"/>
      <c r="K28"/>
    </row>
    <row r="29" spans="1:17" ht="15">
      <c r="A29" s="2" t="s">
        <v>59</v>
      </c>
      <c r="B29" s="57">
        <v>5070</v>
      </c>
      <c r="C29" s="54">
        <v>155748.70000000001</v>
      </c>
      <c r="D29" s="58">
        <f t="shared" si="1"/>
        <v>30.71966469428008</v>
      </c>
      <c r="E29" s="57"/>
      <c r="K29"/>
    </row>
    <row r="30" spans="1:17" ht="15">
      <c r="A30" s="2" t="s">
        <v>60</v>
      </c>
      <c r="B30" s="57">
        <v>3636</v>
      </c>
      <c r="C30" s="57">
        <v>117202.39</v>
      </c>
      <c r="D30" s="58">
        <f t="shared" si="1"/>
        <v>32.233880638063809</v>
      </c>
      <c r="E30" s="57"/>
      <c r="K30"/>
    </row>
    <row r="31" spans="1:17" ht="15">
      <c r="A31" s="2" t="s">
        <v>61</v>
      </c>
      <c r="B31" s="57">
        <v>6309</v>
      </c>
      <c r="C31" s="57">
        <v>211853.47999999998</v>
      </c>
      <c r="D31" s="58">
        <f t="shared" si="1"/>
        <v>33.579565699793939</v>
      </c>
      <c r="E31" s="57"/>
      <c r="K31"/>
    </row>
    <row r="32" spans="1:17" ht="15">
      <c r="A32" s="2" t="s">
        <v>55</v>
      </c>
      <c r="B32" s="12">
        <f>SUM(B26:B31)</f>
        <v>29821</v>
      </c>
      <c r="C32" s="12">
        <f>SUM(C26:C31)</f>
        <v>943117.6</v>
      </c>
      <c r="D32" s="58">
        <f t="shared" si="1"/>
        <v>31.625954864021995</v>
      </c>
      <c r="E32" s="57"/>
      <c r="K32" s="22"/>
    </row>
    <row r="34" spans="1:1">
      <c r="A34" s="3" t="s">
        <v>1</v>
      </c>
    </row>
    <row r="35" spans="1:1">
      <c r="A35" s="13" t="s">
        <v>203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Introduccion</vt:lpstr>
      <vt:lpstr>Andalucía</vt:lpstr>
      <vt:lpstr>Aragón</vt:lpstr>
      <vt:lpstr>Asturias</vt:lpstr>
      <vt:lpstr>Canarias</vt:lpstr>
      <vt:lpstr>Cantabria</vt:lpstr>
      <vt:lpstr>Cataluña</vt:lpstr>
      <vt:lpstr>C. Valenciana</vt:lpstr>
      <vt:lpstr>Galicia</vt:lpstr>
      <vt:lpstr>Madrid</vt:lpstr>
      <vt:lpstr>Navarra</vt:lpstr>
      <vt:lpstr>Pais Vasco</vt:lpstr>
      <vt:lpstr>Rioja</vt:lpstr>
      <vt:lpstr>Ministerio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Ildefonso Villán Criado</cp:lastModifiedBy>
  <dcterms:created xsi:type="dcterms:W3CDTF">2017-09-14T15:53:50Z</dcterms:created>
  <dcterms:modified xsi:type="dcterms:W3CDTF">2021-07-30T07:40:18Z</dcterms:modified>
</cp:coreProperties>
</file>